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s="1"/>
  <c r="F343" i="9"/>
  <c r="F342" i="9"/>
  <c r="F341" i="9" s="1"/>
  <c r="M340" i="9"/>
  <c r="L340" i="9"/>
  <c r="F340" i="9" s="1"/>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F330" i="9"/>
  <c r="E330" i="9"/>
  <c r="B330" i="9" s="1"/>
  <c r="H329" i="9"/>
  <c r="G329" i="9"/>
  <c r="E329" i="9" s="1"/>
  <c r="B329" i="9" s="1"/>
  <c r="F329" i="9"/>
  <c r="H328" i="9"/>
  <c r="G328" i="9"/>
  <c r="F328" i="9"/>
  <c r="H327" i="9"/>
  <c r="G327" i="9"/>
  <c r="F327" i="9"/>
  <c r="E327" i="9"/>
  <c r="B327" i="9"/>
  <c r="H326" i="9"/>
  <c r="G326" i="9"/>
  <c r="F326" i="9"/>
  <c r="H325" i="9"/>
  <c r="E325" i="9" s="1"/>
  <c r="B325" i="9" s="1"/>
  <c r="G325" i="9"/>
  <c r="F325" i="9"/>
  <c r="H324" i="9"/>
  <c r="G324" i="9"/>
  <c r="F324" i="9"/>
  <c r="E324" i="9"/>
  <c r="B324" i="9" s="1"/>
  <c r="H323" i="9"/>
  <c r="G323" i="9"/>
  <c r="E323" i="9" s="1"/>
  <c r="B323" i="9" s="1"/>
  <c r="F323" i="9"/>
  <c r="H322" i="9"/>
  <c r="G322" i="9"/>
  <c r="F322" i="9"/>
  <c r="E322" i="9"/>
  <c r="B322" i="9" s="1"/>
  <c r="H321" i="9"/>
  <c r="G321" i="9"/>
  <c r="F321" i="9"/>
  <c r="H320" i="9"/>
  <c r="G320" i="9"/>
  <c r="E320" i="9" s="1"/>
  <c r="B320" i="9" s="1"/>
  <c r="F320" i="9"/>
  <c r="H319" i="9"/>
  <c r="G319" i="9"/>
  <c r="F319" i="9"/>
  <c r="H318" i="9"/>
  <c r="G318" i="9"/>
  <c r="E318" i="9" s="1"/>
  <c r="B318" i="9" s="1"/>
  <c r="F318" i="9"/>
  <c r="H317" i="9"/>
  <c r="E317" i="9" s="1"/>
  <c r="B317" i="9" s="1"/>
  <c r="G317" i="9"/>
  <c r="F317" i="9"/>
  <c r="H316" i="9"/>
  <c r="G316" i="9"/>
  <c r="F316" i="9"/>
  <c r="E316" i="9"/>
  <c r="B316" i="9" s="1"/>
  <c r="F315" i="9"/>
  <c r="F314" i="9"/>
  <c r="F313" i="9"/>
  <c r="H312" i="9"/>
  <c r="G312" i="9"/>
  <c r="E312" i="9" s="1"/>
  <c r="B312" i="9" s="1"/>
  <c r="F312" i="9"/>
  <c r="H311" i="9"/>
  <c r="G311" i="9"/>
  <c r="E311" i="9" s="1"/>
  <c r="B311" i="9" s="1"/>
  <c r="F311" i="9"/>
  <c r="H310" i="9"/>
  <c r="G310" i="9"/>
  <c r="E310" i="9" s="1"/>
  <c r="B310" i="9" s="1"/>
  <c r="F310" i="9"/>
  <c r="F309" i="9"/>
  <c r="F308" i="9"/>
  <c r="H307" i="9"/>
  <c r="G307" i="9"/>
  <c r="E307" i="9" s="1"/>
  <c r="B307" i="9" s="1"/>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F291" i="9" s="1"/>
  <c r="B291" i="9" s="1"/>
  <c r="L291" i="9"/>
  <c r="E291" i="9"/>
  <c r="M290" i="9"/>
  <c r="L290" i="9"/>
  <c r="F290" i="9" s="1"/>
  <c r="E290" i="9"/>
  <c r="M289" i="9"/>
  <c r="F289" i="9" s="1"/>
  <c r="B289" i="9" s="1"/>
  <c r="L289" i="9"/>
  <c r="E289" i="9"/>
  <c r="M288" i="9"/>
  <c r="L288" i="9"/>
  <c r="F288" i="9" s="1"/>
  <c r="E288" i="9"/>
  <c r="B288" i="9" s="1"/>
  <c r="M287" i="9"/>
  <c r="L287" i="9"/>
  <c r="F287" i="9"/>
  <c r="E287" i="9"/>
  <c r="B287" i="9"/>
  <c r="M286" i="9"/>
  <c r="L286" i="9"/>
  <c r="F286" i="9" s="1"/>
  <c r="E286" i="9"/>
  <c r="B286" i="9" s="1"/>
  <c r="M285" i="9"/>
  <c r="L285" i="9"/>
  <c r="F285" i="9"/>
  <c r="B285" i="9" s="1"/>
  <c r="E285" i="9"/>
  <c r="M284" i="9"/>
  <c r="L284" i="9"/>
  <c r="F284" i="9" s="1"/>
  <c r="E284" i="9"/>
  <c r="M283" i="9"/>
  <c r="F283" i="9" s="1"/>
  <c r="B283" i="9" s="1"/>
  <c r="L283" i="9"/>
  <c r="E283" i="9"/>
  <c r="M282" i="9"/>
  <c r="L282" i="9"/>
  <c r="F282" i="9" s="1"/>
  <c r="E282" i="9"/>
  <c r="B282" i="9" s="1"/>
  <c r="M281" i="9"/>
  <c r="F281" i="9" s="1"/>
  <c r="B281" i="9" s="1"/>
  <c r="L281" i="9"/>
  <c r="E281" i="9"/>
  <c r="M280" i="9"/>
  <c r="L280" i="9"/>
  <c r="F280" i="9" s="1"/>
  <c r="E280" i="9"/>
  <c r="M279" i="9"/>
  <c r="L279" i="9"/>
  <c r="F279" i="9"/>
  <c r="E279" i="9"/>
  <c r="B279" i="9"/>
  <c r="M278" i="9"/>
  <c r="L278" i="9"/>
  <c r="F278" i="9" s="1"/>
  <c r="E278" i="9"/>
  <c r="M277" i="9"/>
  <c r="L277" i="9"/>
  <c r="F277" i="9"/>
  <c r="B277" i="9" s="1"/>
  <c r="E277" i="9"/>
  <c r="M276" i="9"/>
  <c r="L276" i="9"/>
  <c r="F276" i="9" s="1"/>
  <c r="E276" i="9"/>
  <c r="M275" i="9"/>
  <c r="F275" i="9" s="1"/>
  <c r="B275" i="9" s="1"/>
  <c r="L275" i="9"/>
  <c r="E275" i="9"/>
  <c r="M274" i="9"/>
  <c r="L274" i="9"/>
  <c r="F274" i="9" s="1"/>
  <c r="E274" i="9"/>
  <c r="B274" i="9" s="1"/>
  <c r="M273" i="9"/>
  <c r="F273" i="9" s="1"/>
  <c r="B273" i="9" s="1"/>
  <c r="L273" i="9"/>
  <c r="E273" i="9"/>
  <c r="M272" i="9"/>
  <c r="L272" i="9"/>
  <c r="F272" i="9" s="1"/>
  <c r="E272" i="9"/>
  <c r="M271" i="9"/>
  <c r="L271" i="9"/>
  <c r="F271" i="9"/>
  <c r="E271" i="9"/>
  <c r="B271" i="9"/>
  <c r="M270" i="9"/>
  <c r="L270" i="9"/>
  <c r="F270" i="9" s="1"/>
  <c r="E270" i="9"/>
  <c r="M269" i="9"/>
  <c r="L269" i="9"/>
  <c r="F269" i="9"/>
  <c r="B269" i="9" s="1"/>
  <c r="E269" i="9"/>
  <c r="M268" i="9"/>
  <c r="L268" i="9"/>
  <c r="F268" i="9" s="1"/>
  <c r="E268" i="9"/>
  <c r="B268" i="9" s="1"/>
  <c r="M267" i="9"/>
  <c r="F267" i="9" s="1"/>
  <c r="B267" i="9" s="1"/>
  <c r="L267" i="9"/>
  <c r="E267" i="9"/>
  <c r="M266" i="9"/>
  <c r="L266" i="9"/>
  <c r="F266" i="9" s="1"/>
  <c r="E266" i="9"/>
  <c r="M265" i="9"/>
  <c r="F265" i="9" s="1"/>
  <c r="B265" i="9" s="1"/>
  <c r="L265" i="9"/>
  <c r="E265" i="9"/>
  <c r="M264" i="9"/>
  <c r="L264" i="9"/>
  <c r="F264" i="9" s="1"/>
  <c r="E264" i="9"/>
  <c r="B264" i="9" s="1"/>
  <c r="M263" i="9"/>
  <c r="L263" i="9"/>
  <c r="F263" i="9"/>
  <c r="E263" i="9"/>
  <c r="B263" i="9"/>
  <c r="M262" i="9"/>
  <c r="L262" i="9"/>
  <c r="F262" i="9" s="1"/>
  <c r="E262" i="9"/>
  <c r="B262" i="9" s="1"/>
  <c r="M261" i="9"/>
  <c r="L261" i="9"/>
  <c r="F261" i="9"/>
  <c r="B261" i="9" s="1"/>
  <c r="E261" i="9"/>
  <c r="M260" i="9"/>
  <c r="L260" i="9"/>
  <c r="F260" i="9" s="1"/>
  <c r="E260" i="9"/>
  <c r="B260" i="9" s="1"/>
  <c r="M259" i="9"/>
  <c r="F259" i="9" s="1"/>
  <c r="B259" i="9" s="1"/>
  <c r="L259" i="9"/>
  <c r="E259" i="9"/>
  <c r="M258" i="9"/>
  <c r="L258" i="9"/>
  <c r="F258" i="9" s="1"/>
  <c r="E258" i="9"/>
  <c r="M257" i="9"/>
  <c r="F257" i="9" s="1"/>
  <c r="B257" i="9" s="1"/>
  <c r="L257" i="9"/>
  <c r="E257" i="9"/>
  <c r="M256" i="9"/>
  <c r="L256" i="9"/>
  <c r="F256" i="9" s="1"/>
  <c r="E256" i="9"/>
  <c r="B256" i="9" s="1"/>
  <c r="M255" i="9"/>
  <c r="L255" i="9"/>
  <c r="F255" i="9"/>
  <c r="E255" i="9"/>
  <c r="B255" i="9"/>
  <c r="M254" i="9"/>
  <c r="L254" i="9"/>
  <c r="F254" i="9" s="1"/>
  <c r="E254" i="9"/>
  <c r="B254" i="9" s="1"/>
  <c r="M253" i="9"/>
  <c r="L253" i="9"/>
  <c r="F253" i="9"/>
  <c r="B253" i="9" s="1"/>
  <c r="E253" i="9"/>
  <c r="M252" i="9"/>
  <c r="L252" i="9"/>
  <c r="F252" i="9" s="1"/>
  <c r="E252" i="9"/>
  <c r="M251" i="9"/>
  <c r="F251" i="9" s="1"/>
  <c r="B251" i="9" s="1"/>
  <c r="L251" i="9"/>
  <c r="E251" i="9"/>
  <c r="M250" i="9"/>
  <c r="L250" i="9"/>
  <c r="F250" i="9" s="1"/>
  <c r="E250" i="9"/>
  <c r="B250" i="9" s="1"/>
  <c r="M249" i="9"/>
  <c r="F249" i="9" s="1"/>
  <c r="B249" i="9" s="1"/>
  <c r="L249" i="9"/>
  <c r="E249" i="9"/>
  <c r="M248" i="9"/>
  <c r="L248" i="9"/>
  <c r="F248" i="9" s="1"/>
  <c r="E248" i="9"/>
  <c r="M247" i="9"/>
  <c r="F247" i="9" s="1"/>
  <c r="B247" i="9" s="1"/>
  <c r="L247" i="9"/>
  <c r="E247" i="9"/>
  <c r="M246" i="9"/>
  <c r="L246" i="9"/>
  <c r="F246" i="9" s="1"/>
  <c r="E246" i="9"/>
  <c r="M245" i="9"/>
  <c r="L245" i="9"/>
  <c r="F245" i="9"/>
  <c r="B245" i="9" s="1"/>
  <c r="E245" i="9"/>
  <c r="M244" i="9"/>
  <c r="L244" i="9"/>
  <c r="E244" i="9"/>
  <c r="M243" i="9"/>
  <c r="F243" i="9" s="1"/>
  <c r="B243" i="9" s="1"/>
  <c r="L243" i="9"/>
  <c r="E243" i="9"/>
  <c r="M242" i="9"/>
  <c r="L242" i="9"/>
  <c r="E242" i="9"/>
  <c r="M241" i="9"/>
  <c r="F241" i="9" s="1"/>
  <c r="B241" i="9" s="1"/>
  <c r="L241" i="9"/>
  <c r="E241" i="9"/>
  <c r="M240" i="9"/>
  <c r="L240" i="9"/>
  <c r="E240" i="9"/>
  <c r="M239" i="9"/>
  <c r="F239" i="9" s="1"/>
  <c r="B239" i="9" s="1"/>
  <c r="L239" i="9"/>
  <c r="E239" i="9"/>
  <c r="M238" i="9"/>
  <c r="L238" i="9"/>
  <c r="E238" i="9"/>
  <c r="M237" i="9"/>
  <c r="L237" i="9"/>
  <c r="F237" i="9"/>
  <c r="B237" i="9" s="1"/>
  <c r="E237" i="9"/>
  <c r="M236" i="9"/>
  <c r="L236" i="9"/>
  <c r="F236" i="9" s="1"/>
  <c r="E236" i="9"/>
  <c r="M235" i="9"/>
  <c r="F235" i="9" s="1"/>
  <c r="B235" i="9" s="1"/>
  <c r="L235" i="9"/>
  <c r="E235" i="9"/>
  <c r="M234" i="9"/>
  <c r="L234" i="9"/>
  <c r="F234" i="9" s="1"/>
  <c r="E234" i="9"/>
  <c r="M233" i="9"/>
  <c r="F233" i="9" s="1"/>
  <c r="B233" i="9" s="1"/>
  <c r="L233" i="9"/>
  <c r="E233" i="9"/>
  <c r="M232" i="9"/>
  <c r="L232" i="9"/>
  <c r="E232" i="9"/>
  <c r="M231" i="9"/>
  <c r="F231" i="9" s="1"/>
  <c r="B231" i="9" s="1"/>
  <c r="L231" i="9"/>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F171" i="9"/>
  <c r="E171" i="9"/>
  <c r="B171" i="9" s="1"/>
  <c r="H170" i="9"/>
  <c r="G170" i="9"/>
  <c r="E170" i="9" s="1"/>
  <c r="B170" i="9" s="1"/>
  <c r="F170" i="9"/>
  <c r="H169" i="9"/>
  <c r="G169" i="9"/>
  <c r="E169" i="9" s="1"/>
  <c r="B169" i="9" s="1"/>
  <c r="F169" i="9"/>
  <c r="H168" i="9"/>
  <c r="G168" i="9"/>
  <c r="E168" i="9" s="1"/>
  <c r="B168" i="9" s="1"/>
  <c r="F168" i="9"/>
  <c r="H167" i="9"/>
  <c r="G167" i="9"/>
  <c r="E167" i="9" s="1"/>
  <c r="B167" i="9" s="1"/>
  <c r="F167" i="9"/>
  <c r="H166" i="9"/>
  <c r="G166" i="9"/>
  <c r="E166" i="9" s="1"/>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B161" i="9" s="1"/>
  <c r="F161" i="9"/>
  <c r="H160" i="9"/>
  <c r="G160" i="9"/>
  <c r="E160" i="9" s="1"/>
  <c r="F160" i="9"/>
  <c r="B160" i="9"/>
  <c r="H159" i="9"/>
  <c r="G159" i="9"/>
  <c r="E159" i="9" s="1"/>
  <c r="B159" i="9" s="1"/>
  <c r="F159" i="9"/>
  <c r="H158" i="9"/>
  <c r="G158" i="9"/>
  <c r="E158" i="9" s="1"/>
  <c r="B158" i="9" s="1"/>
  <c r="F158" i="9"/>
  <c r="H157" i="9"/>
  <c r="E157" i="9" s="1"/>
  <c r="B157" i="9" s="1"/>
  <c r="G157" i="9"/>
  <c r="F157" i="9"/>
  <c r="F156" i="9"/>
  <c r="H155" i="9"/>
  <c r="G155" i="9"/>
  <c r="F155" i="9"/>
  <c r="E155" i="9"/>
  <c r="B155" i="9" s="1"/>
  <c r="H154" i="9"/>
  <c r="G154" i="9"/>
  <c r="E154" i="9" s="1"/>
  <c r="B154" i="9" s="1"/>
  <c r="F154" i="9"/>
  <c r="H153" i="9"/>
  <c r="G153" i="9"/>
  <c r="E153" i="9" s="1"/>
  <c r="B153" i="9" s="1"/>
  <c r="F153" i="9"/>
  <c r="H152" i="9"/>
  <c r="G152" i="9"/>
  <c r="E152" i="9" s="1"/>
  <c r="B152" i="9" s="1"/>
  <c r="F152" i="9"/>
  <c r="H151" i="9"/>
  <c r="G151" i="9"/>
  <c r="E151" i="9" s="1"/>
  <c r="B151" i="9" s="1"/>
  <c r="F151" i="9"/>
  <c r="H150" i="9"/>
  <c r="G150" i="9"/>
  <c r="E150" i="9" s="1"/>
  <c r="F150" i="9"/>
  <c r="H149" i="9"/>
  <c r="G149" i="9"/>
  <c r="F149" i="9"/>
  <c r="E149" i="9"/>
  <c r="B149" i="9" s="1"/>
  <c r="H148" i="9"/>
  <c r="E148" i="9" s="1"/>
  <c r="B148" i="9" s="1"/>
  <c r="G148" i="9"/>
  <c r="F148" i="9"/>
  <c r="H147" i="9"/>
  <c r="G147" i="9"/>
  <c r="F147" i="9"/>
  <c r="E147" i="9"/>
  <c r="B147" i="9" s="1"/>
  <c r="H146" i="9"/>
  <c r="G146" i="9"/>
  <c r="E146" i="9" s="1"/>
  <c r="B146" i="9" s="1"/>
  <c r="F146" i="9"/>
  <c r="H145" i="9"/>
  <c r="G145" i="9"/>
  <c r="E145" i="9" s="1"/>
  <c r="B145" i="9" s="1"/>
  <c r="F145" i="9"/>
  <c r="H144" i="9"/>
  <c r="G144" i="9"/>
  <c r="E144" i="9" s="1"/>
  <c r="B144" i="9" s="1"/>
  <c r="F144" i="9"/>
  <c r="H143" i="9"/>
  <c r="G143" i="9"/>
  <c r="E143" i="9" s="1"/>
  <c r="B143" i="9" s="1"/>
  <c r="F143" i="9"/>
  <c r="H142" i="9"/>
  <c r="G142" i="9"/>
  <c r="E142" i="9" s="1"/>
  <c r="F142" i="9"/>
  <c r="B142" i="9" s="1"/>
  <c r="H141" i="9"/>
  <c r="G141" i="9"/>
  <c r="F141" i="9"/>
  <c r="E141" i="9"/>
  <c r="B141" i="9" s="1"/>
  <c r="H140" i="9"/>
  <c r="E140" i="9" s="1"/>
  <c r="G140" i="9"/>
  <c r="F140" i="9"/>
  <c r="B140" i="9" s="1"/>
  <c r="H139" i="9"/>
  <c r="G139" i="9"/>
  <c r="E139" i="9" s="1"/>
  <c r="B139" i="9" s="1"/>
  <c r="F139" i="9"/>
  <c r="H138" i="9"/>
  <c r="G138" i="9"/>
  <c r="E138" i="9" s="1"/>
  <c r="F138" i="9"/>
  <c r="B138" i="9" s="1"/>
  <c r="H137" i="9"/>
  <c r="G137" i="9"/>
  <c r="E137" i="9" s="1"/>
  <c r="B137" i="9" s="1"/>
  <c r="F137" i="9"/>
  <c r="H136" i="9"/>
  <c r="G136" i="9"/>
  <c r="E136" i="9" s="1"/>
  <c r="F136" i="9"/>
  <c r="B136" i="9" s="1"/>
  <c r="H135" i="9"/>
  <c r="G135" i="9"/>
  <c r="E135" i="9" s="1"/>
  <c r="B135" i="9" s="1"/>
  <c r="F135" i="9"/>
  <c r="H134" i="9"/>
  <c r="G134" i="9"/>
  <c r="E134" i="9" s="1"/>
  <c r="F134" i="9"/>
  <c r="B134" i="9" s="1"/>
  <c r="H133" i="9"/>
  <c r="G133" i="9"/>
  <c r="E133" i="9" s="1"/>
  <c r="B133" i="9" s="1"/>
  <c r="F133" i="9"/>
  <c r="H132" i="9"/>
  <c r="E132" i="9" s="1"/>
  <c r="G132" i="9"/>
  <c r="F132" i="9"/>
  <c r="B132" i="9" s="1"/>
  <c r="H131" i="9"/>
  <c r="G131" i="9"/>
  <c r="E131" i="9" s="1"/>
  <c r="B131" i="9" s="1"/>
  <c r="F131" i="9"/>
  <c r="H130" i="9"/>
  <c r="G130" i="9"/>
  <c r="E130" i="9" s="1"/>
  <c r="F130" i="9"/>
  <c r="B130" i="9" s="1"/>
  <c r="H129" i="9"/>
  <c r="G129" i="9"/>
  <c r="E129" i="9" s="1"/>
  <c r="B129" i="9" s="1"/>
  <c r="F129" i="9"/>
  <c r="H128" i="9"/>
  <c r="G128" i="9"/>
  <c r="E128" i="9" s="1"/>
  <c r="F128" i="9"/>
  <c r="B128" i="9" s="1"/>
  <c r="H127" i="9"/>
  <c r="G127" i="9"/>
  <c r="E127" i="9" s="1"/>
  <c r="B127" i="9" s="1"/>
  <c r="F127" i="9"/>
  <c r="H126" i="9"/>
  <c r="G126" i="9"/>
  <c r="E126" i="9" s="1"/>
  <c r="F126" i="9"/>
  <c r="B126" i="9" s="1"/>
  <c r="H125" i="9"/>
  <c r="G125" i="9"/>
  <c r="E125" i="9" s="1"/>
  <c r="B125" i="9" s="1"/>
  <c r="F125" i="9"/>
  <c r="H124" i="9"/>
  <c r="E124" i="9" s="1"/>
  <c r="G124" i="9"/>
  <c r="F124" i="9"/>
  <c r="B124" i="9" s="1"/>
  <c r="H123" i="9"/>
  <c r="G123" i="9"/>
  <c r="E123" i="9" s="1"/>
  <c r="B123" i="9" s="1"/>
  <c r="F123" i="9"/>
  <c r="H122" i="9"/>
  <c r="G122" i="9"/>
  <c r="E122" i="9" s="1"/>
  <c r="F122" i="9"/>
  <c r="B122" i="9" s="1"/>
  <c r="H121" i="9"/>
  <c r="G121" i="9"/>
  <c r="E121" i="9" s="1"/>
  <c r="B121" i="9" s="1"/>
  <c r="F121" i="9"/>
  <c r="H120" i="9"/>
  <c r="G120" i="9"/>
  <c r="E120" i="9" s="1"/>
  <c r="F120" i="9"/>
  <c r="B120" i="9" s="1"/>
  <c r="H119" i="9"/>
  <c r="G119" i="9"/>
  <c r="E119" i="9" s="1"/>
  <c r="B119" i="9" s="1"/>
  <c r="F119" i="9"/>
  <c r="H118" i="9"/>
  <c r="G118" i="9"/>
  <c r="E118" i="9" s="1"/>
  <c r="F118" i="9"/>
  <c r="B118" i="9" s="1"/>
  <c r="H117" i="9"/>
  <c r="G117" i="9"/>
  <c r="E117" i="9" s="1"/>
  <c r="B117" i="9" s="1"/>
  <c r="F117" i="9"/>
  <c r="H116" i="9"/>
  <c r="E116" i="9" s="1"/>
  <c r="G116" i="9"/>
  <c r="F116" i="9"/>
  <c r="B116" i="9" s="1"/>
  <c r="H115" i="9"/>
  <c r="G115" i="9"/>
  <c r="E115" i="9" s="1"/>
  <c r="B115" i="9" s="1"/>
  <c r="F115" i="9"/>
  <c r="H114" i="9"/>
  <c r="G114" i="9"/>
  <c r="E114" i="9" s="1"/>
  <c r="F114" i="9"/>
  <c r="B114" i="9"/>
  <c r="H113" i="9"/>
  <c r="G113" i="9"/>
  <c r="E113" i="9" s="1"/>
  <c r="B113" i="9" s="1"/>
  <c r="F113" i="9"/>
  <c r="H112" i="9"/>
  <c r="G112" i="9"/>
  <c r="E112" i="9" s="1"/>
  <c r="F112" i="9"/>
  <c r="B112" i="9"/>
  <c r="H111" i="9"/>
  <c r="G111" i="9"/>
  <c r="E111" i="9" s="1"/>
  <c r="B111" i="9" s="1"/>
  <c r="F111" i="9"/>
  <c r="H110" i="9"/>
  <c r="G110" i="9"/>
  <c r="E110" i="9" s="1"/>
  <c r="F110" i="9"/>
  <c r="B110" i="9"/>
  <c r="H109" i="9"/>
  <c r="G109" i="9"/>
  <c r="E109" i="9" s="1"/>
  <c r="B109" i="9" s="1"/>
  <c r="F109" i="9"/>
  <c r="H108" i="9"/>
  <c r="G108" i="9"/>
  <c r="E108" i="9" s="1"/>
  <c r="F108" i="9"/>
  <c r="B108" i="9"/>
  <c r="H107" i="9"/>
  <c r="G107" i="9"/>
  <c r="E107" i="9" s="1"/>
  <c r="B107" i="9" s="1"/>
  <c r="F107" i="9"/>
  <c r="H106" i="9"/>
  <c r="E106" i="9" s="1"/>
  <c r="G106" i="9"/>
  <c r="F106" i="9"/>
  <c r="B106" i="9"/>
  <c r="H105" i="9"/>
  <c r="G105" i="9"/>
  <c r="E105" i="9" s="1"/>
  <c r="B105" i="9" s="1"/>
  <c r="F105" i="9"/>
  <c r="H104" i="9"/>
  <c r="G104" i="9"/>
  <c r="E104" i="9" s="1"/>
  <c r="F104" i="9"/>
  <c r="B104" i="9"/>
  <c r="H103" i="9"/>
  <c r="G103" i="9"/>
  <c r="E103" i="9" s="1"/>
  <c r="B103" i="9" s="1"/>
  <c r="F103" i="9"/>
  <c r="H102" i="9"/>
  <c r="E102" i="9" s="1"/>
  <c r="G102" i="9"/>
  <c r="F102" i="9"/>
  <c r="B102" i="9"/>
  <c r="H101" i="9"/>
  <c r="G101" i="9"/>
  <c r="E101" i="9" s="1"/>
  <c r="B101" i="9" s="1"/>
  <c r="F101" i="9"/>
  <c r="H100" i="9"/>
  <c r="G100" i="9"/>
  <c r="E100" i="9" s="1"/>
  <c r="F100" i="9"/>
  <c r="B100" i="9"/>
  <c r="H99" i="9"/>
  <c r="G99" i="9"/>
  <c r="E99" i="9" s="1"/>
  <c r="B99" i="9" s="1"/>
  <c r="F99" i="9"/>
  <c r="H98" i="9"/>
  <c r="E98" i="9" s="1"/>
  <c r="G98" i="9"/>
  <c r="F98" i="9"/>
  <c r="B98" i="9"/>
  <c r="H97" i="9"/>
  <c r="G97" i="9"/>
  <c r="E97" i="9" s="1"/>
  <c r="B97" i="9" s="1"/>
  <c r="F97" i="9"/>
  <c r="H96" i="9"/>
  <c r="G96" i="9"/>
  <c r="E96" i="9" s="1"/>
  <c r="F96" i="9"/>
  <c r="B96" i="9"/>
  <c r="H95" i="9"/>
  <c r="G95" i="9"/>
  <c r="E95" i="9" s="1"/>
  <c r="B95" i="9" s="1"/>
  <c r="F95" i="9"/>
  <c r="H94" i="9"/>
  <c r="E94" i="9" s="1"/>
  <c r="G94" i="9"/>
  <c r="F94" i="9"/>
  <c r="B94" i="9"/>
  <c r="H93" i="9"/>
  <c r="G93" i="9"/>
  <c r="E93" i="9" s="1"/>
  <c r="B93" i="9" s="1"/>
  <c r="F93" i="9"/>
  <c r="H92" i="9"/>
  <c r="G92" i="9"/>
  <c r="E92" i="9" s="1"/>
  <c r="F92" i="9"/>
  <c r="B92" i="9"/>
  <c r="H91" i="9"/>
  <c r="G91" i="9"/>
  <c r="E91" i="9" s="1"/>
  <c r="B91" i="9" s="1"/>
  <c r="F91" i="9"/>
  <c r="H90" i="9"/>
  <c r="E90" i="9" s="1"/>
  <c r="G90" i="9"/>
  <c r="F90" i="9"/>
  <c r="B90" i="9"/>
  <c r="H89" i="9"/>
  <c r="G89" i="9"/>
  <c r="E89" i="9" s="1"/>
  <c r="B89" i="9" s="1"/>
  <c r="F89" i="9"/>
  <c r="H88" i="9"/>
  <c r="G88" i="9"/>
  <c r="E88" i="9" s="1"/>
  <c r="F88" i="9"/>
  <c r="B88" i="9"/>
  <c r="H87" i="9"/>
  <c r="G87" i="9"/>
  <c r="E87" i="9" s="1"/>
  <c r="B87" i="9" s="1"/>
  <c r="F87" i="9"/>
  <c r="H86" i="9"/>
  <c r="G86" i="9"/>
  <c r="F86" i="9"/>
  <c r="E86" i="9"/>
  <c r="B86" i="9" s="1"/>
  <c r="H85" i="9"/>
  <c r="G85" i="9"/>
  <c r="E85" i="9" s="1"/>
  <c r="B85" i="9" s="1"/>
  <c r="F85" i="9"/>
  <c r="H84" i="9"/>
  <c r="G84" i="9"/>
  <c r="E84" i="9" s="1"/>
  <c r="B84" i="9" s="1"/>
  <c r="F84" i="9"/>
  <c r="H83" i="9"/>
  <c r="E83" i="9" s="1"/>
  <c r="B83" i="9" s="1"/>
  <c r="G83" i="9"/>
  <c r="F83" i="9"/>
  <c r="H82" i="9"/>
  <c r="E82" i="9" s="1"/>
  <c r="B82" i="9" s="1"/>
  <c r="G82" i="9"/>
  <c r="F82" i="9"/>
  <c r="H81" i="9"/>
  <c r="E81" i="9" s="1"/>
  <c r="B81" i="9" s="1"/>
  <c r="G81" i="9"/>
  <c r="F81" i="9"/>
  <c r="H80" i="9"/>
  <c r="G80" i="9"/>
  <c r="E80" i="9" s="1"/>
  <c r="B80" i="9" s="1"/>
  <c r="F80" i="9"/>
  <c r="H79" i="9"/>
  <c r="G79" i="9"/>
  <c r="E79" i="9" s="1"/>
  <c r="B79" i="9" s="1"/>
  <c r="F79" i="9"/>
  <c r="H78" i="9"/>
  <c r="G78" i="9"/>
  <c r="F78" i="9"/>
  <c r="E78" i="9"/>
  <c r="B78" i="9" s="1"/>
  <c r="H77" i="9"/>
  <c r="G77" i="9"/>
  <c r="E77" i="9" s="1"/>
  <c r="B77" i="9" s="1"/>
  <c r="F77" i="9"/>
  <c r="H76" i="9"/>
  <c r="G76" i="9"/>
  <c r="E76" i="9" s="1"/>
  <c r="B76" i="9" s="1"/>
  <c r="F76" i="9"/>
  <c r="H75" i="9"/>
  <c r="E75" i="9" s="1"/>
  <c r="B75" i="9" s="1"/>
  <c r="G75" i="9"/>
  <c r="F75" i="9"/>
  <c r="H74" i="9"/>
  <c r="E74" i="9" s="1"/>
  <c r="B74" i="9" s="1"/>
  <c r="G74" i="9"/>
  <c r="F74" i="9"/>
  <c r="H73" i="9"/>
  <c r="G73" i="9"/>
  <c r="F73" i="9"/>
  <c r="E73" i="9"/>
  <c r="B73" i="9" s="1"/>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E67" i="9" s="1"/>
  <c r="B67" i="9" s="1"/>
  <c r="G67" i="9"/>
  <c r="F67" i="9"/>
  <c r="H66" i="9"/>
  <c r="E66" i="9" s="1"/>
  <c r="B66" i="9" s="1"/>
  <c r="G66" i="9"/>
  <c r="F66" i="9"/>
  <c r="H65" i="9"/>
  <c r="G65" i="9"/>
  <c r="F65" i="9"/>
  <c r="E65" i="9"/>
  <c r="B65" i="9" s="1"/>
  <c r="H64" i="9"/>
  <c r="G64" i="9"/>
  <c r="E64" i="9" s="1"/>
  <c r="B64" i="9" s="1"/>
  <c r="F64" i="9"/>
  <c r="H63" i="9"/>
  <c r="G63" i="9"/>
  <c r="F63" i="9"/>
  <c r="H62" i="9"/>
  <c r="G62" i="9"/>
  <c r="F62" i="9"/>
  <c r="E62" i="9"/>
  <c r="B62" i="9"/>
  <c r="H61" i="9"/>
  <c r="G61" i="9"/>
  <c r="E61" i="9" s="1"/>
  <c r="B61" i="9" s="1"/>
  <c r="F61" i="9"/>
  <c r="H60" i="9"/>
  <c r="G60" i="9"/>
  <c r="E60" i="9" s="1"/>
  <c r="B60" i="9" s="1"/>
  <c r="F60" i="9"/>
  <c r="H59" i="9"/>
  <c r="E59" i="9" s="1"/>
  <c r="B59" i="9" s="1"/>
  <c r="G59" i="9"/>
  <c r="F59" i="9"/>
  <c r="H58" i="9"/>
  <c r="E58" i="9" s="1"/>
  <c r="B58" i="9" s="1"/>
  <c r="G58" i="9"/>
  <c r="F58" i="9"/>
  <c r="H57" i="9"/>
  <c r="E57" i="9" s="1"/>
  <c r="B57" i="9" s="1"/>
  <c r="G57" i="9"/>
  <c r="F57" i="9"/>
  <c r="H56" i="9"/>
  <c r="G56" i="9"/>
  <c r="F56" i="9"/>
  <c r="H55" i="9"/>
  <c r="G55" i="9"/>
  <c r="F55" i="9"/>
  <c r="H54" i="9"/>
  <c r="E54" i="9" s="1"/>
  <c r="B54" i="9" s="1"/>
  <c r="G54" i="9"/>
  <c r="F54" i="9"/>
  <c r="H53" i="9"/>
  <c r="G53" i="9"/>
  <c r="F53" i="9"/>
  <c r="H52" i="9"/>
  <c r="G52" i="9"/>
  <c r="F52" i="9"/>
  <c r="H51" i="9"/>
  <c r="E51" i="9" s="1"/>
  <c r="B51" i="9" s="1"/>
  <c r="G51" i="9"/>
  <c r="F51" i="9"/>
  <c r="H50" i="9"/>
  <c r="E50" i="9" s="1"/>
  <c r="B50" i="9" s="1"/>
  <c r="G50" i="9"/>
  <c r="F50" i="9"/>
  <c r="H49" i="9"/>
  <c r="E49" i="9" s="1"/>
  <c r="B49" i="9" s="1"/>
  <c r="G49" i="9"/>
  <c r="F49" i="9"/>
  <c r="H48" i="9"/>
  <c r="G48" i="9"/>
  <c r="F48" i="9"/>
  <c r="H47" i="9"/>
  <c r="G47" i="9"/>
  <c r="E47" i="9" s="1"/>
  <c r="B47" i="9" s="1"/>
  <c r="F47" i="9"/>
  <c r="H46" i="9"/>
  <c r="E46" i="9" s="1"/>
  <c r="B46" i="9" s="1"/>
  <c r="G46" i="9"/>
  <c r="F46" i="9"/>
  <c r="H45" i="9"/>
  <c r="G45" i="9"/>
  <c r="E45" i="9" s="1"/>
  <c r="B45" i="9" s="1"/>
  <c r="F45" i="9"/>
  <c r="H44" i="9"/>
  <c r="G44" i="9"/>
  <c r="E44" i="9" s="1"/>
  <c r="B44" i="9" s="1"/>
  <c r="F44" i="9"/>
  <c r="H43" i="9"/>
  <c r="E43" i="9" s="1"/>
  <c r="B43" i="9" s="1"/>
  <c r="G43" i="9"/>
  <c r="F43" i="9"/>
  <c r="H42" i="9"/>
  <c r="E42" i="9" s="1"/>
  <c r="B42" i="9" s="1"/>
  <c r="G42" i="9"/>
  <c r="F42" i="9"/>
  <c r="H41" i="9"/>
  <c r="E41" i="9" s="1"/>
  <c r="B41" i="9" s="1"/>
  <c r="G41" i="9"/>
  <c r="F41" i="9"/>
  <c r="H40" i="9"/>
  <c r="G40" i="9"/>
  <c r="E40" i="9" s="1"/>
  <c r="B40" i="9" s="1"/>
  <c r="F40" i="9"/>
  <c r="H39" i="9"/>
  <c r="G39" i="9"/>
  <c r="F39" i="9"/>
  <c r="H38" i="9"/>
  <c r="E38" i="9" s="1"/>
  <c r="B38" i="9" s="1"/>
  <c r="G38" i="9"/>
  <c r="F38" i="9"/>
  <c r="H37" i="9"/>
  <c r="G37" i="9"/>
  <c r="F37" i="9"/>
  <c r="H36" i="9"/>
  <c r="G36" i="9"/>
  <c r="E36" i="9" s="1"/>
  <c r="B36" i="9" s="1"/>
  <c r="F36" i="9"/>
  <c r="H35" i="9"/>
  <c r="E35" i="9" s="1"/>
  <c r="B35" i="9" s="1"/>
  <c r="G35" i="9"/>
  <c r="F35" i="9"/>
  <c r="H34" i="9"/>
  <c r="E34" i="9" s="1"/>
  <c r="B34" i="9" s="1"/>
  <c r="G34" i="9"/>
  <c r="F34" i="9"/>
  <c r="H33" i="9"/>
  <c r="G33" i="9"/>
  <c r="F33" i="9"/>
  <c r="E33" i="9"/>
  <c r="B33" i="9" s="1"/>
  <c r="H32" i="9"/>
  <c r="G32" i="9"/>
  <c r="E32" i="9" s="1"/>
  <c r="B32" i="9" s="1"/>
  <c r="F32" i="9"/>
  <c r="H31" i="9"/>
  <c r="G31" i="9"/>
  <c r="E31" i="9" s="1"/>
  <c r="B31" i="9" s="1"/>
  <c r="F31" i="9"/>
  <c r="H30" i="9"/>
  <c r="E30" i="9" s="1"/>
  <c r="B30" i="9" s="1"/>
  <c r="G30" i="9"/>
  <c r="F30" i="9"/>
  <c r="H29" i="9"/>
  <c r="G29" i="9"/>
  <c r="E29" i="9" s="1"/>
  <c r="B29" i="9" s="1"/>
  <c r="F29" i="9"/>
  <c r="H28" i="9"/>
  <c r="G28" i="9"/>
  <c r="F28" i="9"/>
  <c r="H27" i="9"/>
  <c r="E27" i="9" s="1"/>
  <c r="B27" i="9" s="1"/>
  <c r="G27" i="9"/>
  <c r="F27" i="9"/>
  <c r="H26" i="9"/>
  <c r="E26" i="9" s="1"/>
  <c r="B26" i="9" s="1"/>
  <c r="G26" i="9"/>
  <c r="F26" i="9"/>
  <c r="H25" i="9"/>
  <c r="E25" i="9" s="1"/>
  <c r="B25" i="9" s="1"/>
  <c r="G25" i="9"/>
  <c r="F25" i="9"/>
  <c r="F24" i="9"/>
  <c r="F4" i="9"/>
  <c r="O3" i="9"/>
  <c r="G296" i="9" s="1"/>
  <c r="I3" i="9"/>
  <c r="H3" i="9"/>
  <c r="G3" i="9"/>
  <c r="D104" i="8"/>
  <c r="I41" i="3" s="1"/>
  <c r="D97" i="8"/>
  <c r="D92" i="8"/>
  <c r="D87" i="8"/>
  <c r="D82" i="8"/>
  <c r="D77" i="8"/>
  <c r="D72" i="8"/>
  <c r="D67" i="8"/>
  <c r="D62" i="8"/>
  <c r="D57" i="8"/>
  <c r="D52" i="8"/>
  <c r="D46" i="8"/>
  <c r="D37" i="8"/>
  <c r="D27" i="8"/>
  <c r="D18" i="8"/>
  <c r="D8" i="8"/>
  <c r="D6" i="8" s="1"/>
  <c r="C1582" i="1" s="1"/>
  <c r="H1582" i="1" s="1"/>
  <c r="E44" i="7"/>
  <c r="D44" i="7"/>
  <c r="D38" i="7" s="1"/>
  <c r="E39" i="7"/>
  <c r="D39" i="7"/>
  <c r="E30" i="7"/>
  <c r="D30" i="7"/>
  <c r="E23" i="7"/>
  <c r="E22" i="7" s="1"/>
  <c r="D23" i="7"/>
  <c r="E14" i="7"/>
  <c r="D14" i="7"/>
  <c r="E7" i="7"/>
  <c r="D7" i="7"/>
  <c r="D6" i="7" s="1"/>
  <c r="E6" i="7"/>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F115" i="6"/>
  <c r="E115" i="6"/>
  <c r="E114" i="6" s="1"/>
  <c r="D115" i="6"/>
  <c r="D114" i="6" s="1"/>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F39" i="6"/>
  <c r="E39" i="6"/>
  <c r="D39" i="6"/>
  <c r="F38" i="6"/>
  <c r="F37" i="6"/>
  <c r="E36" i="6"/>
  <c r="E35" i="6" s="1"/>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s="1"/>
  <c r="F295" i="5" s="1"/>
  <c r="F294" i="5"/>
  <c r="F293" i="5"/>
  <c r="F292" i="5"/>
  <c r="F291" i="5"/>
  <c r="F290" i="5"/>
  <c r="E290" i="5"/>
  <c r="D290" i="5"/>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E218" i="5" s="1"/>
  <c r="H338" i="9" s="1"/>
  <c r="D219" i="5"/>
  <c r="D218" i="5" s="1"/>
  <c r="F217" i="5"/>
  <c r="F216" i="5"/>
  <c r="F215" i="5"/>
  <c r="F214" i="5"/>
  <c r="F213" i="5"/>
  <c r="F212" i="5"/>
  <c r="F211" i="5"/>
  <c r="E210" i="5"/>
  <c r="D210" i="5"/>
  <c r="F210" i="5" s="1"/>
  <c r="F209" i="5"/>
  <c r="F208" i="5"/>
  <c r="F207" i="5"/>
  <c r="F206" i="5"/>
  <c r="F205" i="5"/>
  <c r="F204" i="5"/>
  <c r="E203" i="5"/>
  <c r="E202" i="5" s="1"/>
  <c r="H337" i="9" s="1"/>
  <c r="D203" i="5"/>
  <c r="F201" i="5"/>
  <c r="F200" i="5"/>
  <c r="F199" i="5"/>
  <c r="F198" i="5"/>
  <c r="F197" i="5"/>
  <c r="F196" i="5"/>
  <c r="E196" i="5"/>
  <c r="H336" i="9" s="1"/>
  <c r="D196" i="5"/>
  <c r="G336" i="9" s="1"/>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D143" i="5"/>
  <c r="F142" i="5"/>
  <c r="F141" i="5"/>
  <c r="F140" i="5"/>
  <c r="F139" i="5"/>
  <c r="F138" i="5"/>
  <c r="F137" i="5"/>
  <c r="F136" i="5"/>
  <c r="E136" i="5"/>
  <c r="E135" i="5" s="1"/>
  <c r="D136" i="5"/>
  <c r="D135" i="5"/>
  <c r="F135" i="5" s="1"/>
  <c r="F134" i="5"/>
  <c r="F133" i="5"/>
  <c r="F132" i="5"/>
  <c r="F131" i="5"/>
  <c r="F130" i="5"/>
  <c r="F129" i="5"/>
  <c r="F128" i="5"/>
  <c r="E127" i="5"/>
  <c r="D127" i="5"/>
  <c r="F127" i="5" s="1"/>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3" i="9" s="1"/>
  <c r="E88" i="5"/>
  <c r="F87" i="5"/>
  <c r="F86" i="5"/>
  <c r="F85" i="5"/>
  <c r="F84" i="5"/>
  <c r="F83" i="5"/>
  <c r="F82" i="5"/>
  <c r="E82" i="5"/>
  <c r="D82" i="5"/>
  <c r="F81" i="5"/>
  <c r="F80" i="5"/>
  <c r="F79" i="5"/>
  <c r="F78" i="5"/>
  <c r="F77" i="5"/>
  <c r="F76" i="5"/>
  <c r="E76" i="5"/>
  <c r="D76" i="5"/>
  <c r="F75" i="5"/>
  <c r="F74" i="5"/>
  <c r="F73" i="5"/>
  <c r="F72" i="5"/>
  <c r="E71" i="5"/>
  <c r="D71"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E629" i="4" s="1"/>
  <c r="D633" i="4"/>
  <c r="F633" i="4" s="1"/>
  <c r="F632" i="4"/>
  <c r="F631" i="4"/>
  <c r="E630" i="4"/>
  <c r="D630" i="4"/>
  <c r="F630" i="4" s="1"/>
  <c r="D629" i="4"/>
  <c r="F629" i="4" s="1"/>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F607" i="4"/>
  <c r="E607" i="4"/>
  <c r="H156" i="9" s="1"/>
  <c r="D607" i="4"/>
  <c r="G156" i="9" s="1"/>
  <c r="F606" i="4"/>
  <c r="F605" i="4"/>
  <c r="F604" i="4"/>
  <c r="E603" i="4"/>
  <c r="D603" i="4"/>
  <c r="F603" i="4" s="1"/>
  <c r="F602" i="4"/>
  <c r="F601" i="4"/>
  <c r="F600" i="4"/>
  <c r="F599" i="4"/>
  <c r="F598" i="4"/>
  <c r="E598" i="4"/>
  <c r="D598" i="4"/>
  <c r="D597" i="4"/>
  <c r="F596" i="4"/>
  <c r="F595" i="4"/>
  <c r="F594" i="4"/>
  <c r="E594" i="4"/>
  <c r="D594" i="4"/>
  <c r="F593" i="4"/>
  <c r="F592" i="4"/>
  <c r="F591" i="4"/>
  <c r="E591" i="4"/>
  <c r="D591" i="4"/>
  <c r="F590" i="4"/>
  <c r="E589" i="4"/>
  <c r="D589" i="4"/>
  <c r="F589" i="4" s="1"/>
  <c r="F588" i="4"/>
  <c r="F587" i="4"/>
  <c r="F586" i="4"/>
  <c r="F585" i="4"/>
  <c r="E585" i="4"/>
  <c r="D585" i="4"/>
  <c r="E584" i="4"/>
  <c r="D584" i="4"/>
  <c r="F584" i="4" s="1"/>
  <c r="F583" i="4"/>
  <c r="F582" i="4"/>
  <c r="F581" i="4"/>
  <c r="E581" i="4"/>
  <c r="D581" i="4"/>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E536" i="4" s="1"/>
  <c r="D550" i="4"/>
  <c r="F550" i="4" s="1"/>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E522" i="4" s="1"/>
  <c r="D529" i="4"/>
  <c r="F528" i="4"/>
  <c r="F527" i="4"/>
  <c r="F526"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F480" i="4"/>
  <c r="E480" i="4"/>
  <c r="D480" i="4"/>
  <c r="E479" i="4"/>
  <c r="F478" i="4"/>
  <c r="F477" i="4"/>
  <c r="F476" i="4"/>
  <c r="E476" i="4"/>
  <c r="D476" i="4"/>
  <c r="F475" i="4"/>
  <c r="F474" i="4"/>
  <c r="E473" i="4"/>
  <c r="D473" i="4"/>
  <c r="F473" i="4" s="1"/>
  <c r="F472" i="4"/>
  <c r="F471" i="4"/>
  <c r="E470" i="4"/>
  <c r="D470" i="4"/>
  <c r="F470" i="4" s="1"/>
  <c r="F469" i="4"/>
  <c r="F468" i="4"/>
  <c r="E467" i="4"/>
  <c r="E466" i="4" s="1"/>
  <c r="D467" i="4"/>
  <c r="D466" i="4" s="1"/>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39" i="4"/>
  <c r="F438" i="4"/>
  <c r="F437" i="4"/>
  <c r="E437" i="4"/>
  <c r="D437" i="4"/>
  <c r="F436" i="4"/>
  <c r="F435" i="4"/>
  <c r="F434" i="4"/>
  <c r="F433" i="4"/>
  <c r="F432" i="4"/>
  <c r="E432" i="4"/>
  <c r="D432" i="4"/>
  <c r="E428" i="4"/>
  <c r="F428" i="4" s="1"/>
  <c r="D428" i="4"/>
  <c r="E427" i="4"/>
  <c r="D427" i="4"/>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E361" i="4" s="1"/>
  <c r="D362" i="4"/>
  <c r="D361" i="4"/>
  <c r="F359" i="4"/>
  <c r="F358" i="4"/>
  <c r="E358" i="4"/>
  <c r="D358" i="4"/>
  <c r="F357" i="4"/>
  <c r="F356" i="4"/>
  <c r="F355" i="4"/>
  <c r="E355" i="4"/>
  <c r="E354" i="4" s="1"/>
  <c r="D355" i="4"/>
  <c r="F354" i="4"/>
  <c r="D354" i="4"/>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0" i="4"/>
  <c r="F319" i="4"/>
  <c r="F318" i="4"/>
  <c r="F317" i="4"/>
  <c r="F316" i="4"/>
  <c r="F315" i="4"/>
  <c r="F314" i="4"/>
  <c r="E314" i="4"/>
  <c r="D314" i="4"/>
  <c r="F313" i="4"/>
  <c r="F312" i="4"/>
  <c r="F311" i="4"/>
  <c r="E310" i="4"/>
  <c r="E309" i="4" s="1"/>
  <c r="D310" i="4"/>
  <c r="D309"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7" i="4"/>
  <c r="F276" i="4"/>
  <c r="F275" i="4"/>
  <c r="E274" i="4"/>
  <c r="F274" i="4" s="1"/>
  <c r="D274" i="4"/>
  <c r="F272" i="4"/>
  <c r="F271" i="4"/>
  <c r="F270" i="4"/>
  <c r="E269" i="4"/>
  <c r="F269" i="4" s="1"/>
  <c r="D269" i="4"/>
  <c r="F268" i="4"/>
  <c r="F267" i="4"/>
  <c r="F266" i="4"/>
  <c r="F265" i="4"/>
  <c r="F264" i="4"/>
  <c r="F263" i="4"/>
  <c r="E263" i="4"/>
  <c r="D263" i="4"/>
  <c r="D262" i="4" s="1"/>
  <c r="F261" i="4"/>
  <c r="F260" i="4"/>
  <c r="F259" i="4"/>
  <c r="F258" i="4"/>
  <c r="F257" i="4"/>
  <c r="E257" i="4"/>
  <c r="D257" i="4"/>
  <c r="F256" i="4"/>
  <c r="F255" i="4"/>
  <c r="F254" i="4"/>
  <c r="E254" i="4"/>
  <c r="D254" i="4"/>
  <c r="F253" i="4"/>
  <c r="F252" i="4"/>
  <c r="F251" i="4"/>
  <c r="E250" i="4"/>
  <c r="D250" i="4"/>
  <c r="D230" i="4" s="1"/>
  <c r="F249" i="4"/>
  <c r="F248" i="4"/>
  <c r="F247" i="4"/>
  <c r="F246" i="4"/>
  <c r="E246" i="4"/>
  <c r="D246" i="4"/>
  <c r="F245" i="4"/>
  <c r="F244" i="4"/>
  <c r="F243" i="4"/>
  <c r="E242" i="4"/>
  <c r="D242" i="4"/>
  <c r="F242" i="4" s="1"/>
  <c r="F241" i="4"/>
  <c r="F240" i="4"/>
  <c r="F239" i="4"/>
  <c r="F238" i="4"/>
  <c r="F237" i="4"/>
  <c r="E237" i="4"/>
  <c r="D237" i="4"/>
  <c r="F236" i="4"/>
  <c r="F235" i="4"/>
  <c r="F234" i="4"/>
  <c r="E234" i="4"/>
  <c r="D234" i="4"/>
  <c r="F233" i="4"/>
  <c r="F232" i="4"/>
  <c r="F231" i="4"/>
  <c r="E231" i="4"/>
  <c r="D231" i="4"/>
  <c r="F229" i="4"/>
  <c r="F228" i="4"/>
  <c r="F227" i="4"/>
  <c r="F226" i="4"/>
  <c r="E225" i="4"/>
  <c r="D225" i="4"/>
  <c r="F225" i="4" s="1"/>
  <c r="F224" i="4"/>
  <c r="F223" i="4"/>
  <c r="E222" i="4"/>
  <c r="E221" i="4" s="1"/>
  <c r="D222" i="4"/>
  <c r="F222" i="4" s="1"/>
  <c r="F220" i="4"/>
  <c r="F219" i="4"/>
  <c r="F218" i="4"/>
  <c r="F217" i="4"/>
  <c r="E216" i="4"/>
  <c r="E202"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F170" i="4" s="1"/>
  <c r="D170" i="4"/>
  <c r="F169" i="4"/>
  <c r="F168" i="4"/>
  <c r="F167" i="4"/>
  <c r="F166" i="4"/>
  <c r="E165" i="4"/>
  <c r="F165" i="4" s="1"/>
  <c r="D165" i="4"/>
  <c r="D164" i="4"/>
  <c r="F163" i="4"/>
  <c r="F162" i="4"/>
  <c r="F161" i="4"/>
  <c r="E160" i="4"/>
  <c r="F160" i="4" s="1"/>
  <c r="D160" i="4"/>
  <c r="F159" i="4"/>
  <c r="F158" i="4"/>
  <c r="F157" i="4"/>
  <c r="F156" i="4"/>
  <c r="F155" i="4"/>
  <c r="F154" i="4"/>
  <c r="E154" i="4"/>
  <c r="E153" i="4" s="1"/>
  <c r="D154" i="4"/>
  <c r="D153" i="4"/>
  <c r="F151" i="4"/>
  <c r="F150" i="4"/>
  <c r="F149" i="4"/>
  <c r="F148" i="4"/>
  <c r="F147" i="4"/>
  <c r="F146" i="4"/>
  <c r="F145" i="4"/>
  <c r="F144" i="4"/>
  <c r="F143" i="4"/>
  <c r="F142" i="4"/>
  <c r="F141" i="4"/>
  <c r="E141" i="4"/>
  <c r="E140" i="4" s="1"/>
  <c r="D136" i="1" s="1"/>
  <c r="D141" i="4"/>
  <c r="D140" i="4"/>
  <c r="F139" i="4"/>
  <c r="F138" i="4"/>
  <c r="F137" i="4"/>
  <c r="F136" i="4"/>
  <c r="E135" i="4"/>
  <c r="E134" i="4" s="1"/>
  <c r="D135" i="4"/>
  <c r="D134" i="4" s="1"/>
  <c r="F134" i="4" s="1"/>
  <c r="F133" i="4"/>
  <c r="F132" i="4"/>
  <c r="F131" i="4"/>
  <c r="F130" i="4"/>
  <c r="E129" i="4"/>
  <c r="D129" i="4"/>
  <c r="F129" i="4" s="1"/>
  <c r="F128" i="4"/>
  <c r="F127" i="4"/>
  <c r="E126" i="4"/>
  <c r="F126" i="4" s="1"/>
  <c r="D126" i="4"/>
  <c r="D125" i="4"/>
  <c r="F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D82" i="4" s="1"/>
  <c r="F81" i="4"/>
  <c r="F80" i="4"/>
  <c r="F79" i="4"/>
  <c r="F78" i="4"/>
  <c r="E77" i="4"/>
  <c r="D77" i="4"/>
  <c r="F77" i="4" s="1"/>
  <c r="F76" i="4"/>
  <c r="F75" i="4"/>
  <c r="E74" i="4"/>
  <c r="F74" i="4" s="1"/>
  <c r="D74" i="4"/>
  <c r="F73" i="4"/>
  <c r="F72" i="4"/>
  <c r="F71" i="4"/>
  <c r="E71" i="4"/>
  <c r="D71" i="4"/>
  <c r="F70" i="4"/>
  <c r="F69" i="4"/>
  <c r="F68" i="4"/>
  <c r="E68" i="4"/>
  <c r="D68" i="4"/>
  <c r="F67" i="4"/>
  <c r="F66" i="4"/>
  <c r="F65" i="4"/>
  <c r="F64" i="4"/>
  <c r="E64" i="4"/>
  <c r="D64" i="4"/>
  <c r="F63" i="4"/>
  <c r="F62" i="4"/>
  <c r="F61" i="4"/>
  <c r="E61" i="4"/>
  <c r="D61" i="4"/>
  <c r="F60" i="4"/>
  <c r="F59" i="4"/>
  <c r="E58" i="4"/>
  <c r="F58" i="4" s="1"/>
  <c r="D58" i="4"/>
  <c r="F57" i="4"/>
  <c r="F56" i="4"/>
  <c r="F55" i="4"/>
  <c r="F54" i="4"/>
  <c r="F53" i="4"/>
  <c r="E53" i="4"/>
  <c r="D53" i="4"/>
  <c r="F52" i="4"/>
  <c r="F51" i="4"/>
  <c r="E50" i="4"/>
  <c r="D50" i="4"/>
  <c r="D49" i="4" s="1"/>
  <c r="F48" i="4"/>
  <c r="F47" i="4"/>
  <c r="F46" i="4"/>
  <c r="F45" i="4"/>
  <c r="F44" i="4"/>
  <c r="E44" i="4"/>
  <c r="E43" i="4" s="1"/>
  <c r="D44" i="4"/>
  <c r="D43" i="4"/>
  <c r="F43" i="4" s="1"/>
  <c r="F42" i="4"/>
  <c r="F41" i="4"/>
  <c r="F40" i="4"/>
  <c r="F39" i="4"/>
  <c r="E39" i="4"/>
  <c r="D39" i="4"/>
  <c r="F38" i="4"/>
  <c r="F37" i="4"/>
  <c r="F36" i="4"/>
  <c r="E36" i="4"/>
  <c r="D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F8" i="4" s="1"/>
  <c r="D8" i="4"/>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I28" i="3"/>
  <c r="G28" i="3"/>
  <c r="B28" i="3"/>
  <c r="I27" i="3"/>
  <c r="H27" i="3"/>
  <c r="G27" i="3"/>
  <c r="B27" i="3"/>
  <c r="G25" i="3"/>
  <c r="B25" i="3"/>
  <c r="G24" i="3"/>
  <c r="B24" i="3"/>
  <c r="G23" i="3"/>
  <c r="B23" i="3"/>
  <c r="G22" i="3"/>
  <c r="B22" i="3"/>
  <c r="G20" i="3"/>
  <c r="B20" i="3"/>
  <c r="G19" i="3"/>
  <c r="B19" i="3"/>
  <c r="G18" i="3"/>
  <c r="B18" i="3"/>
  <c r="G17" i="3"/>
  <c r="B17" i="3"/>
  <c r="H10" i="3" a="1"/>
  <c r="H10" i="3"/>
  <c r="L3" i="9" s="1"/>
  <c r="C1685" i="1"/>
  <c r="H1685" i="1" s="1"/>
  <c r="H1684" i="1"/>
  <c r="C1684" i="1"/>
  <c r="G1684" i="1" s="1"/>
  <c r="G1683" i="1"/>
  <c r="C1683" i="1"/>
  <c r="H1683" i="1" s="1"/>
  <c r="C1682" i="1"/>
  <c r="H1682" i="1" s="1"/>
  <c r="C1681" i="1"/>
  <c r="G1681" i="1" s="1"/>
  <c r="C1680" i="1"/>
  <c r="H1680" i="1" s="1"/>
  <c r="C1679" i="1"/>
  <c r="H1679" i="1" s="1"/>
  <c r="C1678" i="1"/>
  <c r="H1678" i="1" s="1"/>
  <c r="H1677" i="1"/>
  <c r="G1677" i="1"/>
  <c r="C1677" i="1"/>
  <c r="H1676" i="1"/>
  <c r="G1676" i="1"/>
  <c r="C1676" i="1"/>
  <c r="C1675" i="1"/>
  <c r="C1674" i="1"/>
  <c r="G1674" i="1" s="1"/>
  <c r="H1673" i="1"/>
  <c r="C1673" i="1"/>
  <c r="G1673" i="1" s="1"/>
  <c r="C1672" i="1"/>
  <c r="H1671" i="1"/>
  <c r="C1671" i="1"/>
  <c r="G1671" i="1" s="1"/>
  <c r="C1670" i="1"/>
  <c r="H1670" i="1" s="1"/>
  <c r="C1669" i="1"/>
  <c r="H1668" i="1"/>
  <c r="G1668" i="1"/>
  <c r="C1668" i="1"/>
  <c r="H1667" i="1"/>
  <c r="G1667" i="1"/>
  <c r="C1667" i="1"/>
  <c r="C1666" i="1"/>
  <c r="H1666" i="1" s="1"/>
  <c r="C1665" i="1"/>
  <c r="H1664" i="1"/>
  <c r="G1664" i="1"/>
  <c r="C1664" i="1"/>
  <c r="G1663" i="1"/>
  <c r="C1663" i="1"/>
  <c r="H1663" i="1" s="1"/>
  <c r="C1662" i="1"/>
  <c r="H1661" i="1"/>
  <c r="G1661" i="1"/>
  <c r="C1661" i="1"/>
  <c r="H1660" i="1"/>
  <c r="G1660" i="1"/>
  <c r="C1660" i="1"/>
  <c r="C1659" i="1"/>
  <c r="H1659" i="1" s="1"/>
  <c r="H1658" i="1"/>
  <c r="C1658" i="1"/>
  <c r="G1658" i="1" s="1"/>
  <c r="C1657" i="1"/>
  <c r="G1657" i="1" s="1"/>
  <c r="G1656" i="1"/>
  <c r="C1656" i="1"/>
  <c r="H1656" i="1" s="1"/>
  <c r="H1655" i="1"/>
  <c r="C1655" i="1"/>
  <c r="G1655" i="1" s="1"/>
  <c r="G1654" i="1"/>
  <c r="C1654" i="1"/>
  <c r="H1654" i="1" s="1"/>
  <c r="C1653" i="1"/>
  <c r="H1653" i="1" s="1"/>
  <c r="H1652" i="1"/>
  <c r="G1652" i="1"/>
  <c r="C1652" i="1"/>
  <c r="H1651" i="1"/>
  <c r="G1651" i="1"/>
  <c r="C1651" i="1"/>
  <c r="C1650" i="1"/>
  <c r="H1650" i="1" s="1"/>
  <c r="C1649" i="1"/>
  <c r="G1649" i="1" s="1"/>
  <c r="H1648" i="1"/>
  <c r="G1648" i="1"/>
  <c r="C1648" i="1"/>
  <c r="H1647" i="1"/>
  <c r="C1647" i="1"/>
  <c r="G1647" i="1" s="1"/>
  <c r="C1646" i="1"/>
  <c r="H1646" i="1" s="1"/>
  <c r="H1645" i="1"/>
  <c r="G1645" i="1"/>
  <c r="C1645" i="1"/>
  <c r="H1644" i="1"/>
  <c r="G1644" i="1"/>
  <c r="C1644" i="1"/>
  <c r="C1643" i="1"/>
  <c r="H1642" i="1"/>
  <c r="C1642" i="1"/>
  <c r="G1642" i="1" s="1"/>
  <c r="C1641" i="1"/>
  <c r="G1641" i="1" s="1"/>
  <c r="C1640" i="1"/>
  <c r="H1639" i="1"/>
  <c r="C1639" i="1"/>
  <c r="G1639" i="1" s="1"/>
  <c r="C1638" i="1"/>
  <c r="H1638" i="1" s="1"/>
  <c r="C1637" i="1"/>
  <c r="H1636" i="1"/>
  <c r="G1636" i="1"/>
  <c r="C1636" i="1"/>
  <c r="H1635" i="1"/>
  <c r="G1635" i="1"/>
  <c r="C1635" i="1"/>
  <c r="G1634" i="1"/>
  <c r="C1634" i="1"/>
  <c r="H1634" i="1" s="1"/>
  <c r="C1633" i="1"/>
  <c r="H1632" i="1"/>
  <c r="G1632" i="1"/>
  <c r="C1632" i="1"/>
  <c r="C1631" i="1"/>
  <c r="H1631" i="1" s="1"/>
  <c r="C1630" i="1"/>
  <c r="H1629" i="1"/>
  <c r="G1629" i="1"/>
  <c r="C1629" i="1"/>
  <c r="H1628" i="1"/>
  <c r="G1628" i="1"/>
  <c r="C1628" i="1"/>
  <c r="H1626" i="1"/>
  <c r="C1626" i="1"/>
  <c r="G1626" i="1" s="1"/>
  <c r="C1625" i="1"/>
  <c r="G1625" i="1" s="1"/>
  <c r="G1624" i="1"/>
  <c r="C1624" i="1"/>
  <c r="H1624" i="1" s="1"/>
  <c r="H1623" i="1"/>
  <c r="C1623" i="1"/>
  <c r="G1623" i="1" s="1"/>
  <c r="G1622" i="1"/>
  <c r="C1622" i="1"/>
  <c r="H1622" i="1" s="1"/>
  <c r="C1619" i="1"/>
  <c r="H1619" i="1" s="1"/>
  <c r="G1618" i="1"/>
  <c r="C1618" i="1"/>
  <c r="H1618" i="1" s="1"/>
  <c r="C1617" i="1"/>
  <c r="G1617" i="1" s="1"/>
  <c r="G1616" i="1"/>
  <c r="C1616" i="1"/>
  <c r="H1616" i="1" s="1"/>
  <c r="C1615" i="1"/>
  <c r="H1615" i="1" s="1"/>
  <c r="G1614" i="1"/>
  <c r="C1614" i="1"/>
  <c r="H1614" i="1" s="1"/>
  <c r="C1613" i="1"/>
  <c r="H1613" i="1" s="1"/>
  <c r="H1612" i="1"/>
  <c r="C1612" i="1"/>
  <c r="G1612" i="1" s="1"/>
  <c r="H1611" i="1"/>
  <c r="C1611" i="1"/>
  <c r="G1611" i="1" s="1"/>
  <c r="G1610" i="1"/>
  <c r="C1610" i="1"/>
  <c r="H1610" i="1" s="1"/>
  <c r="C1609" i="1"/>
  <c r="G1609" i="1" s="1"/>
  <c r="H1608" i="1"/>
  <c r="C1608" i="1"/>
  <c r="G1608" i="1" s="1"/>
  <c r="H1607" i="1"/>
  <c r="G1607" i="1"/>
  <c r="C1607" i="1"/>
  <c r="C1606" i="1"/>
  <c r="H1606" i="1" s="1"/>
  <c r="C1605" i="1"/>
  <c r="G1605" i="1" s="1"/>
  <c r="H1604" i="1"/>
  <c r="C1604" i="1"/>
  <c r="G1604" i="1" s="1"/>
  <c r="C1603" i="1"/>
  <c r="G1603" i="1" s="1"/>
  <c r="C1602" i="1"/>
  <c r="C1600" i="1"/>
  <c r="H1600" i="1" s="1"/>
  <c r="C1599" i="1"/>
  <c r="G1598" i="1"/>
  <c r="C1598" i="1"/>
  <c r="H1598" i="1" s="1"/>
  <c r="C1597" i="1"/>
  <c r="H1597" i="1" s="1"/>
  <c r="H1596" i="1"/>
  <c r="G1596" i="1"/>
  <c r="C1596" i="1"/>
  <c r="H1595" i="1"/>
  <c r="C1595" i="1"/>
  <c r="G1595" i="1" s="1"/>
  <c r="H1594" i="1"/>
  <c r="G1594" i="1"/>
  <c r="C1594" i="1"/>
  <c r="C1593" i="1"/>
  <c r="C1592" i="1"/>
  <c r="G1592" i="1" s="1"/>
  <c r="H1591" i="1"/>
  <c r="C1591" i="1"/>
  <c r="G1591" i="1" s="1"/>
  <c r="C1590" i="1"/>
  <c r="H1589" i="1"/>
  <c r="C1589" i="1"/>
  <c r="G1589" i="1" s="1"/>
  <c r="H1588" i="1"/>
  <c r="G1588" i="1"/>
  <c r="C1588" i="1"/>
  <c r="C1587" i="1"/>
  <c r="H1587" i="1" s="1"/>
  <c r="C1586" i="1"/>
  <c r="H1586" i="1" s="1"/>
  <c r="C1585" i="1"/>
  <c r="G1585" i="1" s="1"/>
  <c r="C1584" i="1"/>
  <c r="H1584" i="1" s="1"/>
  <c r="G1583" i="1"/>
  <c r="C1583" i="1"/>
  <c r="H1583" i="1" s="1"/>
  <c r="G1581" i="1"/>
  <c r="C1581" i="1"/>
  <c r="H1581" i="1" s="1"/>
  <c r="G1580" i="1"/>
  <c r="D1580" i="1"/>
  <c r="C1580" i="1"/>
  <c r="H1579" i="1"/>
  <c r="D1579" i="1"/>
  <c r="C1579" i="1"/>
  <c r="G1578" i="1"/>
  <c r="I1578" i="1" s="1"/>
  <c r="D1578" i="1"/>
  <c r="H1578" i="1" s="1"/>
  <c r="C1578" i="1"/>
  <c r="H1577" i="1"/>
  <c r="I1577" i="1" s="1"/>
  <c r="G1577" i="1"/>
  <c r="D1577" i="1"/>
  <c r="C1577" i="1"/>
  <c r="J1577" i="1" s="1"/>
  <c r="H1576" i="1"/>
  <c r="G1576" i="1"/>
  <c r="D1576" i="1"/>
  <c r="C1576" i="1"/>
  <c r="J1575" i="1"/>
  <c r="D1575" i="1"/>
  <c r="C1575" i="1"/>
  <c r="H1574" i="1"/>
  <c r="G1574" i="1"/>
  <c r="D1574" i="1"/>
  <c r="C1574" i="1"/>
  <c r="G1573" i="1"/>
  <c r="D1573" i="1"/>
  <c r="C1573" i="1"/>
  <c r="J1572" i="1"/>
  <c r="D1572" i="1"/>
  <c r="C1572" i="1"/>
  <c r="G1571" i="1"/>
  <c r="D1571" i="1"/>
  <c r="C1571" i="1"/>
  <c r="C1570" i="1"/>
  <c r="J1569" i="1"/>
  <c r="H1569" i="1"/>
  <c r="D1569" i="1"/>
  <c r="G1569" i="1" s="1"/>
  <c r="I1569" i="1" s="1"/>
  <c r="C1569" i="1"/>
  <c r="D1568" i="1"/>
  <c r="C1568" i="1"/>
  <c r="J1568" i="1" s="1"/>
  <c r="D1567" i="1"/>
  <c r="C1567" i="1"/>
  <c r="J1566" i="1"/>
  <c r="H1566" i="1"/>
  <c r="G1566" i="1"/>
  <c r="I1566" i="1" s="1"/>
  <c r="D1566" i="1"/>
  <c r="C1566" i="1"/>
  <c r="H1565" i="1"/>
  <c r="D1565" i="1"/>
  <c r="C1565" i="1"/>
  <c r="G1564" i="1"/>
  <c r="D1564" i="1"/>
  <c r="C1564" i="1"/>
  <c r="G1563" i="1"/>
  <c r="D1563" i="1"/>
  <c r="C1563" i="1"/>
  <c r="G1562" i="1"/>
  <c r="D1562" i="1"/>
  <c r="H1562" i="1" s="1"/>
  <c r="C1562" i="1"/>
  <c r="H1561" i="1"/>
  <c r="I1561" i="1" s="1"/>
  <c r="G1561" i="1"/>
  <c r="D1561" i="1"/>
  <c r="C1561" i="1"/>
  <c r="J1561" i="1" s="1"/>
  <c r="J1560" i="1"/>
  <c r="D1560" i="1"/>
  <c r="C1560" i="1"/>
  <c r="J1559" i="1"/>
  <c r="H1559" i="1"/>
  <c r="G1559" i="1"/>
  <c r="D1559" i="1"/>
  <c r="C1559" i="1"/>
  <c r="D1558" i="1"/>
  <c r="J1558" i="1" s="1"/>
  <c r="C1558" i="1"/>
  <c r="D1557" i="1"/>
  <c r="C1557" i="1"/>
  <c r="D1556" i="1"/>
  <c r="J1556" i="1" s="1"/>
  <c r="C1556" i="1"/>
  <c r="D1555" i="1"/>
  <c r="G1555" i="1" s="1"/>
  <c r="C1555" i="1"/>
  <c r="D1554" i="1"/>
  <c r="D1553" i="1"/>
  <c r="C1553" i="1"/>
  <c r="J1553" i="1" s="1"/>
  <c r="G1552" i="1"/>
  <c r="D1552" i="1"/>
  <c r="C1552" i="1"/>
  <c r="G1551" i="1"/>
  <c r="D1551" i="1"/>
  <c r="H1551" i="1" s="1"/>
  <c r="C1551" i="1"/>
  <c r="J1550" i="1"/>
  <c r="I1550" i="1"/>
  <c r="G1550" i="1"/>
  <c r="D1550" i="1"/>
  <c r="C1550" i="1"/>
  <c r="H1550" i="1" s="1"/>
  <c r="J1549" i="1"/>
  <c r="D1549" i="1"/>
  <c r="C1549" i="1"/>
  <c r="H1549" i="1" s="1"/>
  <c r="D1548" i="1"/>
  <c r="C1548" i="1"/>
  <c r="J1548" i="1" s="1"/>
  <c r="D1547" i="1"/>
  <c r="C1547" i="1"/>
  <c r="D1546" i="1"/>
  <c r="C1546" i="1"/>
  <c r="J1546" i="1" s="1"/>
  <c r="D1545" i="1"/>
  <c r="J1545" i="1" s="1"/>
  <c r="C1545" i="1"/>
  <c r="H1544" i="1"/>
  <c r="D1544" i="1"/>
  <c r="J1544" i="1" s="1"/>
  <c r="C1544" i="1"/>
  <c r="J1543" i="1"/>
  <c r="H1543" i="1"/>
  <c r="G1543" i="1"/>
  <c r="D1543" i="1"/>
  <c r="C1543" i="1"/>
  <c r="J1542" i="1"/>
  <c r="D1542" i="1"/>
  <c r="C1542" i="1"/>
  <c r="G1542" i="1" s="1"/>
  <c r="D1541" i="1"/>
  <c r="G1541" i="1" s="1"/>
  <c r="C1541" i="1"/>
  <c r="H1540" i="1"/>
  <c r="D1540" i="1"/>
  <c r="C1540" i="1"/>
  <c r="D1539" i="1"/>
  <c r="C1539" i="1"/>
  <c r="D1538" i="1"/>
  <c r="C1538" i="1"/>
  <c r="G1538" i="1" s="1"/>
  <c r="D1535" i="1"/>
  <c r="C1535" i="1"/>
  <c r="D1534" i="1"/>
  <c r="C1534" i="1"/>
  <c r="G1534" i="1" s="1"/>
  <c r="H1533" i="1"/>
  <c r="D1533" i="1"/>
  <c r="C1533" i="1"/>
  <c r="G1533" i="1" s="1"/>
  <c r="H1532" i="1"/>
  <c r="D1532" i="1"/>
  <c r="C1532" i="1"/>
  <c r="D1531" i="1"/>
  <c r="C1531" i="1"/>
  <c r="D1530" i="1"/>
  <c r="C1530" i="1"/>
  <c r="G1530" i="1" s="1"/>
  <c r="H1529" i="1"/>
  <c r="D1529" i="1"/>
  <c r="C1529" i="1"/>
  <c r="G1529" i="1" s="1"/>
  <c r="H1528" i="1"/>
  <c r="D1528" i="1"/>
  <c r="C1528" i="1"/>
  <c r="D1527" i="1"/>
  <c r="C1527" i="1"/>
  <c r="D1526" i="1"/>
  <c r="C1526" i="1"/>
  <c r="G1526" i="1" s="1"/>
  <c r="H1525" i="1"/>
  <c r="D1525" i="1"/>
  <c r="C1525" i="1"/>
  <c r="G1525" i="1" s="1"/>
  <c r="H1524" i="1"/>
  <c r="D1524" i="1"/>
  <c r="C1524" i="1"/>
  <c r="D1523" i="1"/>
  <c r="C1523" i="1"/>
  <c r="D1522" i="1"/>
  <c r="C1522" i="1"/>
  <c r="G1522" i="1" s="1"/>
  <c r="H1521" i="1"/>
  <c r="D1521" i="1"/>
  <c r="C1521" i="1"/>
  <c r="G1521" i="1" s="1"/>
  <c r="H1520" i="1"/>
  <c r="D1520" i="1"/>
  <c r="C1520" i="1"/>
  <c r="D1519" i="1"/>
  <c r="C1519" i="1"/>
  <c r="D1518" i="1"/>
  <c r="C1518" i="1"/>
  <c r="G1518" i="1" s="1"/>
  <c r="H1517" i="1"/>
  <c r="D1517" i="1"/>
  <c r="C1517" i="1"/>
  <c r="G1517" i="1" s="1"/>
  <c r="H1516" i="1"/>
  <c r="D1516" i="1"/>
  <c r="C1516" i="1"/>
  <c r="D1515" i="1"/>
  <c r="C1515" i="1"/>
  <c r="D1514" i="1"/>
  <c r="C1514" i="1"/>
  <c r="G1514" i="1" s="1"/>
  <c r="H1513" i="1"/>
  <c r="D1513" i="1"/>
  <c r="C1513" i="1"/>
  <c r="G1513" i="1" s="1"/>
  <c r="H1512" i="1"/>
  <c r="D1512" i="1"/>
  <c r="C1512" i="1"/>
  <c r="D1511" i="1"/>
  <c r="C1511" i="1"/>
  <c r="D1510" i="1"/>
  <c r="C1510" i="1"/>
  <c r="G1510" i="1" s="1"/>
  <c r="H1509" i="1"/>
  <c r="D1509" i="1"/>
  <c r="C1509" i="1"/>
  <c r="G1509" i="1" s="1"/>
  <c r="H1508" i="1"/>
  <c r="D1508" i="1"/>
  <c r="C1508" i="1"/>
  <c r="D1507" i="1"/>
  <c r="C1507" i="1"/>
  <c r="D1506" i="1"/>
  <c r="C1506" i="1"/>
  <c r="G1506" i="1" s="1"/>
  <c r="H1505" i="1"/>
  <c r="D1505" i="1"/>
  <c r="C1505" i="1"/>
  <c r="G1505" i="1" s="1"/>
  <c r="H1504" i="1"/>
  <c r="D1504" i="1"/>
  <c r="C1504" i="1"/>
  <c r="D1503" i="1"/>
  <c r="C1503" i="1"/>
  <c r="D1502" i="1"/>
  <c r="C1502" i="1"/>
  <c r="G1502" i="1" s="1"/>
  <c r="H1501" i="1"/>
  <c r="D1501" i="1"/>
  <c r="C1501" i="1"/>
  <c r="G1501" i="1" s="1"/>
  <c r="H1500" i="1"/>
  <c r="D1500" i="1"/>
  <c r="C1500" i="1"/>
  <c r="D1499" i="1"/>
  <c r="C1499" i="1"/>
  <c r="D1498" i="1"/>
  <c r="C1498" i="1"/>
  <c r="G1498" i="1" s="1"/>
  <c r="H1497" i="1"/>
  <c r="D1497" i="1"/>
  <c r="C1497" i="1"/>
  <c r="G1497" i="1" s="1"/>
  <c r="H1496" i="1"/>
  <c r="D1496" i="1"/>
  <c r="C1496" i="1"/>
  <c r="D1495" i="1"/>
  <c r="C1495" i="1"/>
  <c r="D1494" i="1"/>
  <c r="C1494" i="1"/>
  <c r="G1494" i="1" s="1"/>
  <c r="H1493" i="1"/>
  <c r="D1493" i="1"/>
  <c r="C1493" i="1"/>
  <c r="G1493" i="1" s="1"/>
  <c r="H1492" i="1"/>
  <c r="D1492" i="1"/>
  <c r="C1492" i="1"/>
  <c r="D1491" i="1"/>
  <c r="C1491" i="1"/>
  <c r="D1490" i="1"/>
  <c r="C1490" i="1"/>
  <c r="G1490" i="1" s="1"/>
  <c r="H1489" i="1"/>
  <c r="D1489" i="1"/>
  <c r="C1489" i="1"/>
  <c r="G1489" i="1" s="1"/>
  <c r="H1488" i="1"/>
  <c r="D1488" i="1"/>
  <c r="C1488" i="1"/>
  <c r="D1487" i="1"/>
  <c r="C1487" i="1"/>
  <c r="D1486" i="1"/>
  <c r="C1486" i="1"/>
  <c r="G1486" i="1" s="1"/>
  <c r="D1485" i="1"/>
  <c r="C1485" i="1"/>
  <c r="G1485" i="1" s="1"/>
  <c r="D1484" i="1"/>
  <c r="H1483" i="1"/>
  <c r="D1483" i="1"/>
  <c r="C1483" i="1"/>
  <c r="G1483" i="1" s="1"/>
  <c r="H1482" i="1"/>
  <c r="G1482" i="1"/>
  <c r="D1482" i="1"/>
  <c r="C1482" i="1"/>
  <c r="H1481" i="1"/>
  <c r="D1481" i="1"/>
  <c r="C1481" i="1"/>
  <c r="G1480" i="1"/>
  <c r="D1480" i="1"/>
  <c r="H1480" i="1" s="1"/>
  <c r="C1480" i="1"/>
  <c r="G1479" i="1"/>
  <c r="D1479" i="1"/>
  <c r="H1479" i="1" s="1"/>
  <c r="C1479" i="1"/>
  <c r="G1478" i="1"/>
  <c r="D1478" i="1"/>
  <c r="H1478" i="1" s="1"/>
  <c r="C1478" i="1"/>
  <c r="G1477" i="1"/>
  <c r="D1477" i="1"/>
  <c r="H1477" i="1" s="1"/>
  <c r="C1477" i="1"/>
  <c r="G1476" i="1"/>
  <c r="D1476" i="1"/>
  <c r="H1476" i="1" s="1"/>
  <c r="C1476" i="1"/>
  <c r="G1475" i="1"/>
  <c r="D1475" i="1"/>
  <c r="H1475" i="1" s="1"/>
  <c r="C1475" i="1"/>
  <c r="G1474" i="1"/>
  <c r="D1474" i="1"/>
  <c r="H1474" i="1" s="1"/>
  <c r="C1474" i="1"/>
  <c r="G1473" i="1"/>
  <c r="D1473" i="1"/>
  <c r="H1473" i="1" s="1"/>
  <c r="C1473" i="1"/>
  <c r="G1472" i="1"/>
  <c r="D1472" i="1"/>
  <c r="H1472" i="1" s="1"/>
  <c r="C1472" i="1"/>
  <c r="G1471" i="1"/>
  <c r="D1471" i="1"/>
  <c r="H1471" i="1" s="1"/>
  <c r="C1471" i="1"/>
  <c r="G1470" i="1"/>
  <c r="D1470" i="1"/>
  <c r="H1470" i="1" s="1"/>
  <c r="C1470" i="1"/>
  <c r="G1469" i="1"/>
  <c r="D1469" i="1"/>
  <c r="H1469" i="1" s="1"/>
  <c r="C1469" i="1"/>
  <c r="G1468" i="1"/>
  <c r="D1468" i="1"/>
  <c r="H1468" i="1" s="1"/>
  <c r="C1468" i="1"/>
  <c r="G1467" i="1"/>
  <c r="D1467" i="1"/>
  <c r="H1467" i="1" s="1"/>
  <c r="C1467" i="1"/>
  <c r="G1466" i="1"/>
  <c r="D1466" i="1"/>
  <c r="H1466" i="1" s="1"/>
  <c r="C1466" i="1"/>
  <c r="G1465" i="1"/>
  <c r="D1465" i="1"/>
  <c r="H1465" i="1" s="1"/>
  <c r="C1465" i="1"/>
  <c r="G1464" i="1"/>
  <c r="D1464" i="1"/>
  <c r="H1464" i="1" s="1"/>
  <c r="C1464" i="1"/>
  <c r="G1463" i="1"/>
  <c r="D1463" i="1"/>
  <c r="H1463" i="1" s="1"/>
  <c r="C1463" i="1"/>
  <c r="G1462" i="1"/>
  <c r="D1462" i="1"/>
  <c r="H1462" i="1" s="1"/>
  <c r="C1462" i="1"/>
  <c r="G1461" i="1"/>
  <c r="D1461" i="1"/>
  <c r="H1461" i="1" s="1"/>
  <c r="C1461" i="1"/>
  <c r="G1460" i="1"/>
  <c r="D1460" i="1"/>
  <c r="H1460" i="1" s="1"/>
  <c r="C1460" i="1"/>
  <c r="G1459" i="1"/>
  <c r="D1459" i="1"/>
  <c r="H1459" i="1" s="1"/>
  <c r="C1459" i="1"/>
  <c r="G1458" i="1"/>
  <c r="D1458" i="1"/>
  <c r="H1458" i="1" s="1"/>
  <c r="C1458" i="1"/>
  <c r="G1457" i="1"/>
  <c r="D1457" i="1"/>
  <c r="H1457" i="1" s="1"/>
  <c r="C1457" i="1"/>
  <c r="G1456" i="1"/>
  <c r="D1456" i="1"/>
  <c r="H1456" i="1" s="1"/>
  <c r="C1456" i="1"/>
  <c r="G1455" i="1"/>
  <c r="D1455" i="1"/>
  <c r="H1455" i="1" s="1"/>
  <c r="C1455" i="1"/>
  <c r="G1454" i="1"/>
  <c r="D1454" i="1"/>
  <c r="H1454" i="1" s="1"/>
  <c r="C1454" i="1"/>
  <c r="G1453" i="1"/>
  <c r="D1453" i="1"/>
  <c r="H1453" i="1" s="1"/>
  <c r="C1453" i="1"/>
  <c r="G1452" i="1"/>
  <c r="D1452" i="1"/>
  <c r="H1452" i="1" s="1"/>
  <c r="C1452" i="1"/>
  <c r="G1451" i="1"/>
  <c r="D1451" i="1"/>
  <c r="H1451" i="1" s="1"/>
  <c r="C1451" i="1"/>
  <c r="G1450" i="1"/>
  <c r="D1450" i="1"/>
  <c r="H1450" i="1" s="1"/>
  <c r="C1450" i="1"/>
  <c r="G1449" i="1"/>
  <c r="D1449" i="1"/>
  <c r="H1449" i="1" s="1"/>
  <c r="C1449" i="1"/>
  <c r="G1448" i="1"/>
  <c r="D1448" i="1"/>
  <c r="H1448" i="1" s="1"/>
  <c r="C1448" i="1"/>
  <c r="G1447" i="1"/>
  <c r="D1447" i="1"/>
  <c r="H1447" i="1" s="1"/>
  <c r="C1447" i="1"/>
  <c r="G1446" i="1"/>
  <c r="D1446" i="1"/>
  <c r="H1446" i="1" s="1"/>
  <c r="C1446" i="1"/>
  <c r="G1445" i="1"/>
  <c r="D1445" i="1"/>
  <c r="H1445" i="1" s="1"/>
  <c r="C1445" i="1"/>
  <c r="G1444" i="1"/>
  <c r="D1444" i="1"/>
  <c r="H1444" i="1" s="1"/>
  <c r="C1444" i="1"/>
  <c r="G1443" i="1"/>
  <c r="D1443" i="1"/>
  <c r="H1443" i="1" s="1"/>
  <c r="C1443" i="1"/>
  <c r="G1442" i="1"/>
  <c r="D1442" i="1"/>
  <c r="H1442" i="1" s="1"/>
  <c r="C1442" i="1"/>
  <c r="G1441" i="1"/>
  <c r="D1441" i="1"/>
  <c r="H1441" i="1" s="1"/>
  <c r="C1441" i="1"/>
  <c r="G1440" i="1"/>
  <c r="D1440" i="1"/>
  <c r="H1440" i="1" s="1"/>
  <c r="C1440" i="1"/>
  <c r="G1439" i="1"/>
  <c r="D1439" i="1"/>
  <c r="H1439" i="1" s="1"/>
  <c r="C1439" i="1"/>
  <c r="G1438" i="1"/>
  <c r="D1438" i="1"/>
  <c r="H1438" i="1" s="1"/>
  <c r="C1438" i="1"/>
  <c r="G1437" i="1"/>
  <c r="D1437" i="1"/>
  <c r="H1437" i="1" s="1"/>
  <c r="C1437" i="1"/>
  <c r="G1436" i="1"/>
  <c r="D1436" i="1"/>
  <c r="H1436" i="1" s="1"/>
  <c r="C1436" i="1"/>
  <c r="G1435" i="1"/>
  <c r="D1435" i="1"/>
  <c r="H1435" i="1" s="1"/>
  <c r="C1435" i="1"/>
  <c r="G1434" i="1"/>
  <c r="D1434" i="1"/>
  <c r="H1434" i="1" s="1"/>
  <c r="C1434" i="1"/>
  <c r="G1433" i="1"/>
  <c r="D1433" i="1"/>
  <c r="H1433" i="1" s="1"/>
  <c r="C1433" i="1"/>
  <c r="G1432" i="1"/>
  <c r="D1432" i="1"/>
  <c r="H1432" i="1" s="1"/>
  <c r="C1432" i="1"/>
  <c r="G1431" i="1"/>
  <c r="D1431" i="1"/>
  <c r="H1431" i="1" s="1"/>
  <c r="C1431" i="1"/>
  <c r="D1430" i="1"/>
  <c r="G1429" i="1"/>
  <c r="D1429" i="1"/>
  <c r="H1429" i="1" s="1"/>
  <c r="C1429" i="1"/>
  <c r="G1428" i="1"/>
  <c r="D1428" i="1"/>
  <c r="H1428" i="1" s="1"/>
  <c r="C1428" i="1"/>
  <c r="G1427" i="1"/>
  <c r="D1427" i="1"/>
  <c r="H1427" i="1" s="1"/>
  <c r="C1427" i="1"/>
  <c r="G1426" i="1"/>
  <c r="D1426" i="1"/>
  <c r="H1426" i="1" s="1"/>
  <c r="C1426" i="1"/>
  <c r="G1425" i="1"/>
  <c r="D1425" i="1"/>
  <c r="H1425" i="1" s="1"/>
  <c r="C1425" i="1"/>
  <c r="G1424" i="1"/>
  <c r="D1424" i="1"/>
  <c r="H1424" i="1" s="1"/>
  <c r="C1424" i="1"/>
  <c r="G1423" i="1"/>
  <c r="D1423" i="1"/>
  <c r="H1423" i="1" s="1"/>
  <c r="C1423" i="1"/>
  <c r="G1422" i="1"/>
  <c r="D1422" i="1"/>
  <c r="H1422" i="1" s="1"/>
  <c r="C1422" i="1"/>
  <c r="G1421" i="1"/>
  <c r="D1421" i="1"/>
  <c r="H1421" i="1" s="1"/>
  <c r="C1421" i="1"/>
  <c r="G1420" i="1"/>
  <c r="D1420" i="1"/>
  <c r="H1420" i="1" s="1"/>
  <c r="C1420" i="1"/>
  <c r="G1419" i="1"/>
  <c r="D1419" i="1"/>
  <c r="H1419" i="1" s="1"/>
  <c r="C1419" i="1"/>
  <c r="G1418" i="1"/>
  <c r="D1418" i="1"/>
  <c r="H1418" i="1" s="1"/>
  <c r="C1418" i="1"/>
  <c r="G1417" i="1"/>
  <c r="D1417" i="1"/>
  <c r="H1417" i="1" s="1"/>
  <c r="C1417" i="1"/>
  <c r="G1416" i="1"/>
  <c r="D1416" i="1"/>
  <c r="H1416" i="1" s="1"/>
  <c r="C1416" i="1"/>
  <c r="G1415" i="1"/>
  <c r="D1415" i="1"/>
  <c r="H1415" i="1" s="1"/>
  <c r="C1415" i="1"/>
  <c r="G1414" i="1"/>
  <c r="D1414" i="1"/>
  <c r="H1414" i="1" s="1"/>
  <c r="C1414" i="1"/>
  <c r="G1413" i="1"/>
  <c r="D1413" i="1"/>
  <c r="H1413" i="1" s="1"/>
  <c r="C1413" i="1"/>
  <c r="G1412" i="1"/>
  <c r="D1412" i="1"/>
  <c r="H1412" i="1" s="1"/>
  <c r="C1412" i="1"/>
  <c r="D1411" i="1"/>
  <c r="H1411" i="1" s="1"/>
  <c r="C1411" i="1"/>
  <c r="G1410" i="1"/>
  <c r="D1410" i="1"/>
  <c r="H1410" i="1" s="1"/>
  <c r="C1410" i="1"/>
  <c r="G1409" i="1"/>
  <c r="D1409" i="1"/>
  <c r="H1409" i="1" s="1"/>
  <c r="C1409" i="1"/>
  <c r="G1408" i="1"/>
  <c r="D1408" i="1"/>
  <c r="H1408" i="1" s="1"/>
  <c r="C1408" i="1"/>
  <c r="D1407" i="1"/>
  <c r="H1407" i="1" s="1"/>
  <c r="C1407" i="1"/>
  <c r="G1406" i="1"/>
  <c r="D1406" i="1"/>
  <c r="H1406" i="1" s="1"/>
  <c r="C1406" i="1"/>
  <c r="D1405" i="1"/>
  <c r="H1405" i="1" s="1"/>
  <c r="C1405" i="1"/>
  <c r="G1404" i="1"/>
  <c r="D1404" i="1"/>
  <c r="H1404" i="1" s="1"/>
  <c r="C1404" i="1"/>
  <c r="D1403" i="1"/>
  <c r="H1403" i="1" s="1"/>
  <c r="C1403" i="1"/>
  <c r="G1402" i="1"/>
  <c r="D1402" i="1"/>
  <c r="H1402" i="1" s="1"/>
  <c r="C1402" i="1"/>
  <c r="G1401" i="1"/>
  <c r="D1401" i="1"/>
  <c r="H1401" i="1" s="1"/>
  <c r="C1401" i="1"/>
  <c r="G1400" i="1"/>
  <c r="D1400" i="1"/>
  <c r="H1400" i="1" s="1"/>
  <c r="C1400" i="1"/>
  <c r="D1399" i="1"/>
  <c r="H1399" i="1" s="1"/>
  <c r="C1399" i="1"/>
  <c r="G1398" i="1"/>
  <c r="D1398" i="1"/>
  <c r="H1398" i="1" s="1"/>
  <c r="C1398" i="1"/>
  <c r="D1397" i="1"/>
  <c r="H1397" i="1" s="1"/>
  <c r="C1397" i="1"/>
  <c r="G1396" i="1"/>
  <c r="D1396" i="1"/>
  <c r="H1396" i="1" s="1"/>
  <c r="C1396" i="1"/>
  <c r="D1395" i="1"/>
  <c r="H1395" i="1" s="1"/>
  <c r="C1395" i="1"/>
  <c r="G1394" i="1"/>
  <c r="D1394" i="1"/>
  <c r="H1394" i="1" s="1"/>
  <c r="C1394" i="1"/>
  <c r="G1393" i="1"/>
  <c r="D1393" i="1"/>
  <c r="H1393" i="1" s="1"/>
  <c r="C1393" i="1"/>
  <c r="G1392" i="1"/>
  <c r="D1392" i="1"/>
  <c r="H1392" i="1" s="1"/>
  <c r="C1392" i="1"/>
  <c r="D1391" i="1"/>
  <c r="H1391" i="1" s="1"/>
  <c r="C1391" i="1"/>
  <c r="G1390" i="1"/>
  <c r="D1390" i="1"/>
  <c r="H1390" i="1" s="1"/>
  <c r="C1390" i="1"/>
  <c r="D1389" i="1"/>
  <c r="H1389" i="1" s="1"/>
  <c r="C1389" i="1"/>
  <c r="G1388" i="1"/>
  <c r="D1388" i="1"/>
  <c r="H1388" i="1" s="1"/>
  <c r="C1388" i="1"/>
  <c r="D1387" i="1"/>
  <c r="H1387" i="1" s="1"/>
  <c r="C1387" i="1"/>
  <c r="G1386" i="1"/>
  <c r="D1386" i="1"/>
  <c r="H1386" i="1" s="1"/>
  <c r="C1386" i="1"/>
  <c r="G1385" i="1"/>
  <c r="D1385" i="1"/>
  <c r="H1385" i="1" s="1"/>
  <c r="C1385" i="1"/>
  <c r="G1384" i="1"/>
  <c r="D1384" i="1"/>
  <c r="H1384" i="1" s="1"/>
  <c r="C1384" i="1"/>
  <c r="D1383" i="1"/>
  <c r="H1383" i="1" s="1"/>
  <c r="C1383" i="1"/>
  <c r="G1382" i="1"/>
  <c r="D1382" i="1"/>
  <c r="H1382" i="1" s="1"/>
  <c r="C1382" i="1"/>
  <c r="D1381" i="1"/>
  <c r="H1381" i="1" s="1"/>
  <c r="C1381" i="1"/>
  <c r="D1380" i="1"/>
  <c r="H1380" i="1" s="1"/>
  <c r="C1380" i="1"/>
  <c r="D1379" i="1"/>
  <c r="H1379" i="1" s="1"/>
  <c r="C1379" i="1"/>
  <c r="G1378" i="1"/>
  <c r="D1378" i="1"/>
  <c r="H1378" i="1" s="1"/>
  <c r="C1378" i="1"/>
  <c r="G1377" i="1"/>
  <c r="D1377" i="1"/>
  <c r="H1377" i="1" s="1"/>
  <c r="C1377" i="1"/>
  <c r="D1376" i="1"/>
  <c r="H1376" i="1" s="1"/>
  <c r="C1376" i="1"/>
  <c r="D1375" i="1"/>
  <c r="H1375" i="1" s="1"/>
  <c r="C1375" i="1"/>
  <c r="G1374" i="1"/>
  <c r="D1374" i="1"/>
  <c r="H1374" i="1" s="1"/>
  <c r="C1374" i="1"/>
  <c r="D1373" i="1"/>
  <c r="H1373" i="1" s="1"/>
  <c r="C1373" i="1"/>
  <c r="D1372" i="1"/>
  <c r="H1372" i="1" s="1"/>
  <c r="C1372" i="1"/>
  <c r="H1371" i="1"/>
  <c r="D1371" i="1"/>
  <c r="G1371" i="1" s="1"/>
  <c r="C1371" i="1"/>
  <c r="D1370" i="1"/>
  <c r="H1370" i="1" s="1"/>
  <c r="C1370" i="1"/>
  <c r="H1369" i="1"/>
  <c r="D1369" i="1"/>
  <c r="G1369" i="1" s="1"/>
  <c r="C1369" i="1"/>
  <c r="D1368" i="1"/>
  <c r="H1368" i="1" s="1"/>
  <c r="C1368" i="1"/>
  <c r="H1367" i="1"/>
  <c r="D1367" i="1"/>
  <c r="G1367" i="1" s="1"/>
  <c r="C1367" i="1"/>
  <c r="D1366" i="1"/>
  <c r="H1366" i="1" s="1"/>
  <c r="C1366" i="1"/>
  <c r="H1365" i="1"/>
  <c r="D1365" i="1"/>
  <c r="G1365" i="1" s="1"/>
  <c r="C1365" i="1"/>
  <c r="D1364" i="1"/>
  <c r="H1364" i="1" s="1"/>
  <c r="C1364" i="1"/>
  <c r="H1363" i="1"/>
  <c r="D1363" i="1"/>
  <c r="G1363" i="1" s="1"/>
  <c r="C1363" i="1"/>
  <c r="D1362" i="1"/>
  <c r="H1362" i="1" s="1"/>
  <c r="C1362" i="1"/>
  <c r="H1361" i="1"/>
  <c r="D1361" i="1"/>
  <c r="G1361" i="1" s="1"/>
  <c r="C1361" i="1"/>
  <c r="D1360" i="1"/>
  <c r="H1360" i="1" s="1"/>
  <c r="C1360" i="1"/>
  <c r="H1359" i="1"/>
  <c r="D1359" i="1"/>
  <c r="G1359" i="1" s="1"/>
  <c r="C1359" i="1"/>
  <c r="D1358" i="1"/>
  <c r="H1358" i="1" s="1"/>
  <c r="C1358" i="1"/>
  <c r="H1357" i="1"/>
  <c r="D1357" i="1"/>
  <c r="G1357" i="1" s="1"/>
  <c r="C1357" i="1"/>
  <c r="D1356" i="1"/>
  <c r="H1356" i="1" s="1"/>
  <c r="C1356" i="1"/>
  <c r="H1355" i="1"/>
  <c r="D1355" i="1"/>
  <c r="G1355" i="1" s="1"/>
  <c r="C1355" i="1"/>
  <c r="D1354" i="1"/>
  <c r="H1354" i="1" s="1"/>
  <c r="C1354" i="1"/>
  <c r="H1353" i="1"/>
  <c r="D1353" i="1"/>
  <c r="G1353" i="1" s="1"/>
  <c r="C1353" i="1"/>
  <c r="D1352" i="1"/>
  <c r="H1352" i="1" s="1"/>
  <c r="C1352" i="1"/>
  <c r="H1351" i="1"/>
  <c r="D1351" i="1"/>
  <c r="G1351" i="1" s="1"/>
  <c r="C1351" i="1"/>
  <c r="D1350" i="1"/>
  <c r="H1350" i="1" s="1"/>
  <c r="C1350" i="1"/>
  <c r="H1349" i="1"/>
  <c r="D1349" i="1"/>
  <c r="G1349" i="1" s="1"/>
  <c r="C1349" i="1"/>
  <c r="D1348" i="1"/>
  <c r="H1348" i="1" s="1"/>
  <c r="C1348" i="1"/>
  <c r="H1347" i="1"/>
  <c r="D1347" i="1"/>
  <c r="G1347" i="1" s="1"/>
  <c r="C1347" i="1"/>
  <c r="D1346" i="1"/>
  <c r="H1346" i="1" s="1"/>
  <c r="C1346" i="1"/>
  <c r="H1345" i="1"/>
  <c r="D1345" i="1"/>
  <c r="G1345" i="1" s="1"/>
  <c r="C1345" i="1"/>
  <c r="D1344" i="1"/>
  <c r="H1344" i="1" s="1"/>
  <c r="C1344" i="1"/>
  <c r="H1343" i="1"/>
  <c r="D1343" i="1"/>
  <c r="G1343" i="1" s="1"/>
  <c r="C1343" i="1"/>
  <c r="D1342" i="1"/>
  <c r="H1342" i="1" s="1"/>
  <c r="C1342" i="1"/>
  <c r="H1341" i="1"/>
  <c r="D1341" i="1"/>
  <c r="G1341" i="1" s="1"/>
  <c r="C1341" i="1"/>
  <c r="D1340" i="1"/>
  <c r="H1340" i="1" s="1"/>
  <c r="C1340" i="1"/>
  <c r="H1339" i="1"/>
  <c r="D1339" i="1"/>
  <c r="G1339" i="1" s="1"/>
  <c r="C1339" i="1"/>
  <c r="D1338" i="1"/>
  <c r="H1338" i="1" s="1"/>
  <c r="C1338" i="1"/>
  <c r="H1337" i="1"/>
  <c r="D1337" i="1"/>
  <c r="G1337" i="1" s="1"/>
  <c r="C1337" i="1"/>
  <c r="D1336" i="1"/>
  <c r="H1336" i="1" s="1"/>
  <c r="C1336" i="1"/>
  <c r="H1335" i="1"/>
  <c r="D1335" i="1"/>
  <c r="G1335" i="1" s="1"/>
  <c r="C1335" i="1"/>
  <c r="D1334" i="1"/>
  <c r="H1334" i="1" s="1"/>
  <c r="C1334" i="1"/>
  <c r="H1333" i="1"/>
  <c r="D1333" i="1"/>
  <c r="G1333" i="1" s="1"/>
  <c r="C1333" i="1"/>
  <c r="D1332" i="1"/>
  <c r="H1332" i="1" s="1"/>
  <c r="C1332" i="1"/>
  <c r="H1331" i="1"/>
  <c r="D1331" i="1"/>
  <c r="G1331" i="1" s="1"/>
  <c r="C1331" i="1"/>
  <c r="D1330" i="1"/>
  <c r="H1330" i="1" s="1"/>
  <c r="C1330" i="1"/>
  <c r="H1329" i="1"/>
  <c r="D1329" i="1"/>
  <c r="G1329" i="1" s="1"/>
  <c r="C1329" i="1"/>
  <c r="D1328" i="1"/>
  <c r="H1328" i="1" s="1"/>
  <c r="C1328" i="1"/>
  <c r="H1327" i="1"/>
  <c r="D1327" i="1"/>
  <c r="G1327" i="1" s="1"/>
  <c r="C1327" i="1"/>
  <c r="D1326" i="1"/>
  <c r="H1326" i="1" s="1"/>
  <c r="C1326" i="1"/>
  <c r="H1325" i="1"/>
  <c r="D1325" i="1"/>
  <c r="G1325" i="1" s="1"/>
  <c r="C1325" i="1"/>
  <c r="D1324" i="1"/>
  <c r="H1324" i="1" s="1"/>
  <c r="C1324" i="1"/>
  <c r="H1323" i="1"/>
  <c r="D1323" i="1"/>
  <c r="G1323" i="1" s="1"/>
  <c r="C1323" i="1"/>
  <c r="D1322" i="1"/>
  <c r="H1322" i="1" s="1"/>
  <c r="C1322" i="1"/>
  <c r="H1321" i="1"/>
  <c r="D1321" i="1"/>
  <c r="G1321" i="1" s="1"/>
  <c r="C1321" i="1"/>
  <c r="D1320" i="1"/>
  <c r="H1320" i="1" s="1"/>
  <c r="C1320" i="1"/>
  <c r="H1319" i="1"/>
  <c r="D1319" i="1"/>
  <c r="G1319" i="1" s="1"/>
  <c r="C1319" i="1"/>
  <c r="D1318" i="1"/>
  <c r="H1318" i="1" s="1"/>
  <c r="C1318" i="1"/>
  <c r="H1317" i="1"/>
  <c r="D1317" i="1"/>
  <c r="G1317" i="1" s="1"/>
  <c r="C1317" i="1"/>
  <c r="D1316" i="1"/>
  <c r="H1316" i="1" s="1"/>
  <c r="C1316" i="1"/>
  <c r="H1315" i="1"/>
  <c r="D1315" i="1"/>
  <c r="G1315" i="1" s="1"/>
  <c r="C1315" i="1"/>
  <c r="D1314" i="1"/>
  <c r="H1314" i="1" s="1"/>
  <c r="C1314" i="1"/>
  <c r="H1313" i="1"/>
  <c r="D1313" i="1"/>
  <c r="G1313" i="1" s="1"/>
  <c r="C1313" i="1"/>
  <c r="D1312" i="1"/>
  <c r="H1312" i="1" s="1"/>
  <c r="C1312" i="1"/>
  <c r="H1311" i="1"/>
  <c r="D1311" i="1"/>
  <c r="G1311" i="1" s="1"/>
  <c r="C1311" i="1"/>
  <c r="D1310" i="1"/>
  <c r="H1310" i="1" s="1"/>
  <c r="C1310" i="1"/>
  <c r="H1309" i="1"/>
  <c r="D1309" i="1"/>
  <c r="G1309" i="1" s="1"/>
  <c r="C1309" i="1"/>
  <c r="D1308" i="1"/>
  <c r="H1308" i="1" s="1"/>
  <c r="C1308" i="1"/>
  <c r="H1307" i="1"/>
  <c r="D1307" i="1"/>
  <c r="G1307" i="1" s="1"/>
  <c r="C1307" i="1"/>
  <c r="D1306" i="1"/>
  <c r="H1306" i="1" s="1"/>
  <c r="C1306" i="1"/>
  <c r="H1305" i="1"/>
  <c r="D1305" i="1"/>
  <c r="G1305" i="1" s="1"/>
  <c r="C1305" i="1"/>
  <c r="D1304" i="1"/>
  <c r="H1304" i="1" s="1"/>
  <c r="C1304" i="1"/>
  <c r="H1303" i="1"/>
  <c r="D1303" i="1"/>
  <c r="G1303" i="1" s="1"/>
  <c r="C1303" i="1"/>
  <c r="D1302" i="1"/>
  <c r="H1302" i="1" s="1"/>
  <c r="C1302" i="1"/>
  <c r="H1301" i="1"/>
  <c r="D1301" i="1"/>
  <c r="G1301" i="1" s="1"/>
  <c r="C1301" i="1"/>
  <c r="D1300" i="1"/>
  <c r="H1300" i="1" s="1"/>
  <c r="C1300" i="1"/>
  <c r="H1299" i="1"/>
  <c r="D1299" i="1"/>
  <c r="G1299" i="1" s="1"/>
  <c r="C1299" i="1"/>
  <c r="D1298" i="1"/>
  <c r="H1298" i="1" s="1"/>
  <c r="C1298" i="1"/>
  <c r="H1297" i="1"/>
  <c r="D1297" i="1"/>
  <c r="G1297" i="1" s="1"/>
  <c r="C1297" i="1"/>
  <c r="D1296" i="1"/>
  <c r="H1296" i="1" s="1"/>
  <c r="C1296" i="1"/>
  <c r="H1295" i="1"/>
  <c r="D1295" i="1"/>
  <c r="G1295" i="1" s="1"/>
  <c r="C1295" i="1"/>
  <c r="D1294" i="1"/>
  <c r="H1294" i="1" s="1"/>
  <c r="C1294" i="1"/>
  <c r="H1293" i="1"/>
  <c r="D1293" i="1"/>
  <c r="G1293" i="1" s="1"/>
  <c r="C1293" i="1"/>
  <c r="D1292" i="1"/>
  <c r="H1292" i="1" s="1"/>
  <c r="C1292" i="1"/>
  <c r="H1291" i="1"/>
  <c r="D1291" i="1"/>
  <c r="G1291" i="1" s="1"/>
  <c r="C1291" i="1"/>
  <c r="D1290" i="1"/>
  <c r="H1290" i="1" s="1"/>
  <c r="C1290" i="1"/>
  <c r="H1289" i="1"/>
  <c r="D1289" i="1"/>
  <c r="G1289" i="1" s="1"/>
  <c r="C1289" i="1"/>
  <c r="D1288" i="1"/>
  <c r="H1288" i="1" s="1"/>
  <c r="C1288" i="1"/>
  <c r="H1287" i="1"/>
  <c r="D1287" i="1"/>
  <c r="G1287" i="1" s="1"/>
  <c r="C1287" i="1"/>
  <c r="D1286" i="1"/>
  <c r="H1286" i="1" s="1"/>
  <c r="C1286" i="1"/>
  <c r="H1285" i="1"/>
  <c r="D1285" i="1"/>
  <c r="G1285" i="1" s="1"/>
  <c r="C1285" i="1"/>
  <c r="D1284" i="1"/>
  <c r="H1284" i="1" s="1"/>
  <c r="C1284" i="1"/>
  <c r="H1283" i="1"/>
  <c r="D1283" i="1"/>
  <c r="G1283" i="1" s="1"/>
  <c r="C1283" i="1"/>
  <c r="D1282" i="1"/>
  <c r="H1282" i="1" s="1"/>
  <c r="C1282" i="1"/>
  <c r="H1281" i="1"/>
  <c r="D1281" i="1"/>
  <c r="G1281" i="1" s="1"/>
  <c r="C1281" i="1"/>
  <c r="D1280" i="1"/>
  <c r="H1280" i="1" s="1"/>
  <c r="C1280" i="1"/>
  <c r="H1279" i="1"/>
  <c r="D1279" i="1"/>
  <c r="G1279" i="1" s="1"/>
  <c r="C1279" i="1"/>
  <c r="H1278" i="1"/>
  <c r="D1278" i="1"/>
  <c r="G1278" i="1" s="1"/>
  <c r="C1278" i="1"/>
  <c r="H1277" i="1"/>
  <c r="D1277" i="1"/>
  <c r="G1277" i="1" s="1"/>
  <c r="C1277" i="1"/>
  <c r="H1276" i="1"/>
  <c r="D1276" i="1"/>
  <c r="G1276" i="1" s="1"/>
  <c r="C1276" i="1"/>
  <c r="H1275" i="1"/>
  <c r="D1275" i="1"/>
  <c r="G1275" i="1" s="1"/>
  <c r="C1275" i="1"/>
  <c r="H1274" i="1"/>
  <c r="D1274" i="1"/>
  <c r="G1274" i="1" s="1"/>
  <c r="C1274" i="1"/>
  <c r="H1273" i="1"/>
  <c r="D1273" i="1"/>
  <c r="G1273" i="1" s="1"/>
  <c r="C1273" i="1"/>
  <c r="H1272" i="1"/>
  <c r="D1272" i="1"/>
  <c r="G1272" i="1" s="1"/>
  <c r="C1272" i="1"/>
  <c r="H1271" i="1"/>
  <c r="D1271" i="1"/>
  <c r="G1271" i="1" s="1"/>
  <c r="C1271" i="1"/>
  <c r="H1270" i="1"/>
  <c r="D1270" i="1"/>
  <c r="G1270" i="1" s="1"/>
  <c r="C1270" i="1"/>
  <c r="H1269" i="1"/>
  <c r="D1269" i="1"/>
  <c r="G1269" i="1" s="1"/>
  <c r="C1269" i="1"/>
  <c r="H1268" i="1"/>
  <c r="D1268" i="1"/>
  <c r="G1268" i="1" s="1"/>
  <c r="C1268" i="1"/>
  <c r="H1267" i="1"/>
  <c r="D1267" i="1"/>
  <c r="G1267" i="1" s="1"/>
  <c r="C1267" i="1"/>
  <c r="H1266" i="1"/>
  <c r="D1266" i="1"/>
  <c r="G1266" i="1" s="1"/>
  <c r="C1266" i="1"/>
  <c r="H1265" i="1"/>
  <c r="D1265" i="1"/>
  <c r="G1265" i="1" s="1"/>
  <c r="C1265" i="1"/>
  <c r="H1264" i="1"/>
  <c r="D1264" i="1"/>
  <c r="G1264" i="1" s="1"/>
  <c r="C1264" i="1"/>
  <c r="H1263" i="1"/>
  <c r="D1263" i="1"/>
  <c r="G1263" i="1" s="1"/>
  <c r="C1263" i="1"/>
  <c r="H1262" i="1"/>
  <c r="D1262" i="1"/>
  <c r="G1262" i="1" s="1"/>
  <c r="C1262" i="1"/>
  <c r="H1261" i="1"/>
  <c r="D1261" i="1"/>
  <c r="G1261" i="1" s="1"/>
  <c r="C1261" i="1"/>
  <c r="H1260" i="1"/>
  <c r="D1260" i="1"/>
  <c r="G1260" i="1" s="1"/>
  <c r="C1260" i="1"/>
  <c r="H1259" i="1"/>
  <c r="D1259" i="1"/>
  <c r="G1259" i="1" s="1"/>
  <c r="C1259" i="1"/>
  <c r="H1258" i="1"/>
  <c r="D1258" i="1"/>
  <c r="G1258" i="1" s="1"/>
  <c r="C1258" i="1"/>
  <c r="H1257" i="1"/>
  <c r="D1257" i="1"/>
  <c r="G1257" i="1" s="1"/>
  <c r="C1257" i="1"/>
  <c r="H1256" i="1"/>
  <c r="D1256" i="1"/>
  <c r="G1256" i="1" s="1"/>
  <c r="C1256" i="1"/>
  <c r="H1255" i="1"/>
  <c r="D1255" i="1"/>
  <c r="G1255" i="1" s="1"/>
  <c r="C1255"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D1206" i="1"/>
  <c r="D1205" i="1"/>
  <c r="H1205" i="1" s="1"/>
  <c r="C1205" i="1"/>
  <c r="D1204" i="1"/>
  <c r="H1204" i="1" s="1"/>
  <c r="C1204" i="1"/>
  <c r="D1203" i="1"/>
  <c r="H1203" i="1" s="1"/>
  <c r="C1203" i="1"/>
  <c r="D1202" i="1"/>
  <c r="H1202" i="1" s="1"/>
  <c r="C1202" i="1"/>
  <c r="D1201" i="1"/>
  <c r="H1201" i="1" s="1"/>
  <c r="C1201" i="1"/>
  <c r="D1200" i="1"/>
  <c r="H1200" i="1" s="1"/>
  <c r="C1200" i="1"/>
  <c r="D1199" i="1"/>
  <c r="H1199" i="1" s="1"/>
  <c r="C1199" i="1"/>
  <c r="D1198" i="1"/>
  <c r="H1198" i="1" s="1"/>
  <c r="C1198" i="1"/>
  <c r="D1197" i="1"/>
  <c r="H1197" i="1" s="1"/>
  <c r="C1197" i="1"/>
  <c r="D1196" i="1"/>
  <c r="H1196" i="1" s="1"/>
  <c r="C1196" i="1"/>
  <c r="D1195" i="1"/>
  <c r="H1195" i="1" s="1"/>
  <c r="C1195" i="1"/>
  <c r="D1194" i="1"/>
  <c r="H1194" i="1" s="1"/>
  <c r="C1194" i="1"/>
  <c r="D1193" i="1"/>
  <c r="H1193" i="1" s="1"/>
  <c r="C1193" i="1"/>
  <c r="D1192" i="1"/>
  <c r="H1192" i="1" s="1"/>
  <c r="C1192" i="1"/>
  <c r="D1191" i="1"/>
  <c r="H1191" i="1" s="1"/>
  <c r="C1191" i="1"/>
  <c r="D1190" i="1"/>
  <c r="H1190" i="1" s="1"/>
  <c r="C1190" i="1"/>
  <c r="D1189" i="1"/>
  <c r="H1189" i="1" s="1"/>
  <c r="C1189" i="1"/>
  <c r="D1188" i="1"/>
  <c r="H1188" i="1" s="1"/>
  <c r="C1188" i="1"/>
  <c r="D1187" i="1"/>
  <c r="H1187" i="1" s="1"/>
  <c r="C1187" i="1"/>
  <c r="D1186" i="1"/>
  <c r="H1186" i="1" s="1"/>
  <c r="C1186" i="1"/>
  <c r="D1185" i="1"/>
  <c r="H1185" i="1" s="1"/>
  <c r="C1185" i="1"/>
  <c r="D1184" i="1"/>
  <c r="H1184" i="1" s="1"/>
  <c r="C1184" i="1"/>
  <c r="D1183" i="1"/>
  <c r="H1183" i="1" s="1"/>
  <c r="C1183" i="1"/>
  <c r="D1182" i="1"/>
  <c r="H1182" i="1" s="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1" i="1"/>
  <c r="H1151" i="1" s="1"/>
  <c r="C1151" i="1"/>
  <c r="D1150" i="1"/>
  <c r="H1150" i="1" s="1"/>
  <c r="C1150" i="1"/>
  <c r="D1149" i="1"/>
  <c r="H1149" i="1" s="1"/>
  <c r="C1149" i="1"/>
  <c r="D1148" i="1"/>
  <c r="H1148" i="1" s="1"/>
  <c r="C1148" i="1"/>
  <c r="D1147" i="1"/>
  <c r="H1147" i="1" s="1"/>
  <c r="C1147" i="1"/>
  <c r="D1146" i="1"/>
  <c r="H1146" i="1" s="1"/>
  <c r="C1146" i="1"/>
  <c r="D1145" i="1"/>
  <c r="H1145" i="1" s="1"/>
  <c r="C1145" i="1"/>
  <c r="D1144" i="1"/>
  <c r="H1144" i="1" s="1"/>
  <c r="C1144" i="1"/>
  <c r="D1143" i="1"/>
  <c r="H1143" i="1" s="1"/>
  <c r="C1143" i="1"/>
  <c r="D1142" i="1"/>
  <c r="H1142" i="1" s="1"/>
  <c r="C1142" i="1"/>
  <c r="D1141" i="1"/>
  <c r="H1141" i="1" s="1"/>
  <c r="C1141" i="1"/>
  <c r="D1140" i="1"/>
  <c r="H1140" i="1" s="1"/>
  <c r="C1140" i="1"/>
  <c r="D1139" i="1"/>
  <c r="H1139" i="1" s="1"/>
  <c r="C1139" i="1"/>
  <c r="D1138" i="1"/>
  <c r="H1138" i="1" s="1"/>
  <c r="C1138" i="1"/>
  <c r="D1137" i="1"/>
  <c r="H1137" i="1" s="1"/>
  <c r="C1137" i="1"/>
  <c r="D1136" i="1"/>
  <c r="H1136" i="1" s="1"/>
  <c r="C1136" i="1"/>
  <c r="D1135" i="1"/>
  <c r="H1135" i="1" s="1"/>
  <c r="C1135" i="1"/>
  <c r="D1134" i="1"/>
  <c r="H1134" i="1" s="1"/>
  <c r="C1134" i="1"/>
  <c r="D1133" i="1"/>
  <c r="H1133" i="1" s="1"/>
  <c r="C1133" i="1"/>
  <c r="D1132" i="1"/>
  <c r="H1132" i="1" s="1"/>
  <c r="C1132" i="1"/>
  <c r="D1131" i="1"/>
  <c r="H1131" i="1" s="1"/>
  <c r="C1131" i="1"/>
  <c r="D1130" i="1"/>
  <c r="H1130" i="1" s="1"/>
  <c r="C1130" i="1"/>
  <c r="D1129" i="1"/>
  <c r="H1129" i="1" s="1"/>
  <c r="C1129" i="1"/>
  <c r="D1128" i="1"/>
  <c r="H1128" i="1" s="1"/>
  <c r="C1128" i="1"/>
  <c r="D1127" i="1"/>
  <c r="H1127" i="1" s="1"/>
  <c r="C1127" i="1"/>
  <c r="D1126" i="1"/>
  <c r="H1126" i="1" s="1"/>
  <c r="C1126" i="1"/>
  <c r="D1125" i="1"/>
  <c r="H1125" i="1" s="1"/>
  <c r="C1125" i="1"/>
  <c r="D1124" i="1"/>
  <c r="D1123" i="1"/>
  <c r="H1123" i="1" s="1"/>
  <c r="C1123" i="1"/>
  <c r="D1122" i="1"/>
  <c r="G1122" i="1" s="1"/>
  <c r="C1122" i="1"/>
  <c r="D1121" i="1"/>
  <c r="H1121" i="1" s="1"/>
  <c r="C1121" i="1"/>
  <c r="D1120" i="1"/>
  <c r="G1120" i="1" s="1"/>
  <c r="C1120" i="1"/>
  <c r="D1119" i="1"/>
  <c r="H1119" i="1" s="1"/>
  <c r="C1119" i="1"/>
  <c r="D1118" i="1"/>
  <c r="G1118" i="1" s="1"/>
  <c r="C1118" i="1"/>
  <c r="D1117" i="1"/>
  <c r="H1117" i="1" s="1"/>
  <c r="C1117" i="1"/>
  <c r="D1116" i="1"/>
  <c r="C1116" i="1"/>
  <c r="G1116" i="1" s="1"/>
  <c r="D1115" i="1"/>
  <c r="H1115" i="1" s="1"/>
  <c r="C1115" i="1"/>
  <c r="D1114" i="1"/>
  <c r="C1114" i="1"/>
  <c r="G1114" i="1" s="1"/>
  <c r="D1113" i="1"/>
  <c r="H1113" i="1" s="1"/>
  <c r="C1113" i="1"/>
  <c r="D1112" i="1"/>
  <c r="C1112" i="1"/>
  <c r="G1112" i="1" s="1"/>
  <c r="D1111" i="1"/>
  <c r="H1111" i="1" s="1"/>
  <c r="C1111" i="1"/>
  <c r="D1110" i="1"/>
  <c r="C1110" i="1"/>
  <c r="G1110" i="1" s="1"/>
  <c r="D1109" i="1"/>
  <c r="H1109" i="1" s="1"/>
  <c r="C1109" i="1"/>
  <c r="D1108" i="1"/>
  <c r="C1108" i="1"/>
  <c r="G1108" i="1" s="1"/>
  <c r="D1107" i="1"/>
  <c r="H1107" i="1" s="1"/>
  <c r="C1107" i="1"/>
  <c r="D1106" i="1"/>
  <c r="C1106" i="1"/>
  <c r="G1106" i="1" s="1"/>
  <c r="D1105" i="1"/>
  <c r="H1105" i="1" s="1"/>
  <c r="C1105" i="1"/>
  <c r="D1104" i="1"/>
  <c r="C1104" i="1"/>
  <c r="G1104" i="1" s="1"/>
  <c r="D1103" i="1"/>
  <c r="H1103" i="1" s="1"/>
  <c r="C1103" i="1"/>
  <c r="D1102" i="1"/>
  <c r="C1102" i="1"/>
  <c r="G1102" i="1" s="1"/>
  <c r="D1101" i="1"/>
  <c r="H1101" i="1" s="1"/>
  <c r="C1101" i="1"/>
  <c r="D1100" i="1"/>
  <c r="C1100" i="1"/>
  <c r="G1100" i="1" s="1"/>
  <c r="D1099" i="1"/>
  <c r="H1099" i="1" s="1"/>
  <c r="C1099" i="1"/>
  <c r="D1098" i="1"/>
  <c r="C1098" i="1"/>
  <c r="G1098" i="1" s="1"/>
  <c r="D1097" i="1"/>
  <c r="H1097" i="1" s="1"/>
  <c r="C1097" i="1"/>
  <c r="D1096" i="1"/>
  <c r="C1096" i="1"/>
  <c r="G1096" i="1" s="1"/>
  <c r="D1095" i="1"/>
  <c r="H1095" i="1" s="1"/>
  <c r="C1095" i="1"/>
  <c r="D1094" i="1"/>
  <c r="C1094" i="1"/>
  <c r="G1094" i="1" s="1"/>
  <c r="D1093" i="1"/>
  <c r="H1092" i="1"/>
  <c r="D1092" i="1"/>
  <c r="C1092" i="1"/>
  <c r="G1092" i="1" s="1"/>
  <c r="H1091" i="1"/>
  <c r="D1091" i="1"/>
  <c r="G1091" i="1" s="1"/>
  <c r="C1091" i="1"/>
  <c r="H1090" i="1"/>
  <c r="D1090" i="1"/>
  <c r="C1090" i="1"/>
  <c r="G1090" i="1" s="1"/>
  <c r="H1089" i="1"/>
  <c r="D1089" i="1"/>
  <c r="G1089" i="1" s="1"/>
  <c r="C1089" i="1"/>
  <c r="H1088" i="1"/>
  <c r="D1088" i="1"/>
  <c r="C1088" i="1"/>
  <c r="G1088" i="1" s="1"/>
  <c r="H1087" i="1"/>
  <c r="D1087" i="1"/>
  <c r="G1087" i="1" s="1"/>
  <c r="C1087" i="1"/>
  <c r="H1086" i="1"/>
  <c r="D1086" i="1"/>
  <c r="C1086" i="1"/>
  <c r="G1086" i="1" s="1"/>
  <c r="H1085" i="1"/>
  <c r="D1085" i="1"/>
  <c r="G1085" i="1" s="1"/>
  <c r="C1085" i="1"/>
  <c r="H1084" i="1"/>
  <c r="D1084" i="1"/>
  <c r="C1084" i="1"/>
  <c r="G1084" i="1" s="1"/>
  <c r="H1083" i="1"/>
  <c r="D1083" i="1"/>
  <c r="G1083" i="1" s="1"/>
  <c r="C1083" i="1"/>
  <c r="H1082" i="1"/>
  <c r="D1082" i="1"/>
  <c r="C1082" i="1"/>
  <c r="G1082" i="1" s="1"/>
  <c r="H1081" i="1"/>
  <c r="D1081" i="1"/>
  <c r="G1081" i="1" s="1"/>
  <c r="C1081" i="1"/>
  <c r="H1080" i="1"/>
  <c r="D1080" i="1"/>
  <c r="C1080" i="1"/>
  <c r="G1080" i="1" s="1"/>
  <c r="H1079" i="1"/>
  <c r="D1079" i="1"/>
  <c r="G1079" i="1" s="1"/>
  <c r="C1079" i="1"/>
  <c r="H1078" i="1"/>
  <c r="D1078" i="1"/>
  <c r="C1078" i="1"/>
  <c r="G1078" i="1" s="1"/>
  <c r="H1077" i="1"/>
  <c r="D1077" i="1"/>
  <c r="G1077" i="1" s="1"/>
  <c r="C1077" i="1"/>
  <c r="H1076" i="1"/>
  <c r="D1076" i="1"/>
  <c r="C1076" i="1"/>
  <c r="G1076" i="1" s="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D974" i="1"/>
  <c r="H974" i="1" s="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D849" i="1"/>
  <c r="H849" i="1" s="1"/>
  <c r="C849" i="1"/>
  <c r="G848" i="1"/>
  <c r="D848" i="1"/>
  <c r="H848" i="1" s="1"/>
  <c r="C848" i="1"/>
  <c r="H847" i="1"/>
  <c r="G847" i="1"/>
  <c r="D847" i="1"/>
  <c r="C847" i="1"/>
  <c r="H846" i="1"/>
  <c r="G846" i="1"/>
  <c r="D846" i="1"/>
  <c r="C846" i="1"/>
  <c r="H845" i="1"/>
  <c r="G845" i="1"/>
  <c r="D845" i="1"/>
  <c r="C845" i="1"/>
  <c r="H844" i="1"/>
  <c r="D844" i="1"/>
  <c r="G844" i="1" s="1"/>
  <c r="C844" i="1"/>
  <c r="H843" i="1"/>
  <c r="G843" i="1"/>
  <c r="D843" i="1"/>
  <c r="C843" i="1"/>
  <c r="H842" i="1"/>
  <c r="G842" i="1"/>
  <c r="D842" i="1"/>
  <c r="C842" i="1"/>
  <c r="H841" i="1"/>
  <c r="G841" i="1"/>
  <c r="D841" i="1"/>
  <c r="C841" i="1"/>
  <c r="H840" i="1"/>
  <c r="G840" i="1"/>
  <c r="D840" i="1"/>
  <c r="C840" i="1"/>
  <c r="D839" i="1"/>
  <c r="H839" i="1" s="1"/>
  <c r="C839" i="1"/>
  <c r="H838" i="1"/>
  <c r="G838" i="1"/>
  <c r="D838" i="1"/>
  <c r="C838" i="1"/>
  <c r="H837" i="1"/>
  <c r="G837" i="1"/>
  <c r="D837" i="1"/>
  <c r="C837" i="1"/>
  <c r="D836" i="1"/>
  <c r="G836" i="1" s="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D734" i="1"/>
  <c r="G734" i="1" s="1"/>
  <c r="C734" i="1"/>
  <c r="H733" i="1"/>
  <c r="G733" i="1"/>
  <c r="D733" i="1"/>
  <c r="C733" i="1"/>
  <c r="H732" i="1"/>
  <c r="G732" i="1"/>
  <c r="D732" i="1"/>
  <c r="C732" i="1"/>
  <c r="G731" i="1"/>
  <c r="D731" i="1"/>
  <c r="H731" i="1" s="1"/>
  <c r="C731" i="1"/>
  <c r="H730" i="1"/>
  <c r="G730" i="1"/>
  <c r="D730" i="1"/>
  <c r="C730" i="1"/>
  <c r="H729" i="1"/>
  <c r="G729" i="1"/>
  <c r="D729" i="1"/>
  <c r="C729" i="1"/>
  <c r="H728" i="1"/>
  <c r="G728" i="1"/>
  <c r="D728" i="1"/>
  <c r="C728" i="1"/>
  <c r="G727" i="1"/>
  <c r="D727" i="1"/>
  <c r="H727" i="1" s="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D705" i="1"/>
  <c r="H705" i="1" s="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D652" i="1"/>
  <c r="G652" i="1" s="1"/>
  <c r="C652" i="1"/>
  <c r="H651" i="1"/>
  <c r="G651" i="1"/>
  <c r="D651" i="1"/>
  <c r="C651" i="1"/>
  <c r="H650" i="1"/>
  <c r="D650" i="1"/>
  <c r="G650" i="1" s="1"/>
  <c r="C650" i="1"/>
  <c r="H649" i="1"/>
  <c r="D649" i="1"/>
  <c r="G649" i="1" s="1"/>
  <c r="C649" i="1"/>
  <c r="H648" i="1"/>
  <c r="D648" i="1"/>
  <c r="G648" i="1" s="1"/>
  <c r="C648" i="1"/>
  <c r="H647" i="1"/>
  <c r="G647" i="1"/>
  <c r="D647" i="1"/>
  <c r="C647" i="1"/>
  <c r="H646" i="1"/>
  <c r="D646" i="1"/>
  <c r="G646" i="1" s="1"/>
  <c r="C646" i="1"/>
  <c r="H645" i="1"/>
  <c r="G645" i="1"/>
  <c r="D645" i="1"/>
  <c r="C645" i="1"/>
  <c r="H636" i="1"/>
  <c r="G636" i="1"/>
  <c r="D636" i="1"/>
  <c r="C636" i="1"/>
  <c r="G635"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D604" i="1"/>
  <c r="G604" i="1" s="1"/>
  <c r="C604" i="1"/>
  <c r="H603" i="1"/>
  <c r="D603" i="1"/>
  <c r="G603" i="1" s="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D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3" i="1"/>
  <c r="H423" i="1" s="1"/>
  <c r="C423" i="1"/>
  <c r="D422" i="1"/>
  <c r="H422" i="1" s="1"/>
  <c r="C422" i="1"/>
  <c r="D421" i="1"/>
  <c r="H421" i="1" s="1"/>
  <c r="C421" i="1"/>
  <c r="D416" i="1"/>
  <c r="H416" i="1" s="1"/>
  <c r="C416" i="1"/>
  <c r="D415" i="1"/>
  <c r="H415" i="1" s="1"/>
  <c r="C415"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D400" i="1"/>
  <c r="G400" i="1" s="1"/>
  <c r="C400" i="1"/>
  <c r="H399" i="1"/>
  <c r="D399" i="1"/>
  <c r="G399" i="1" s="1"/>
  <c r="C399" i="1"/>
  <c r="H398" i="1"/>
  <c r="D398" i="1"/>
  <c r="G398" i="1" s="1"/>
  <c r="C398" i="1"/>
  <c r="H397" i="1"/>
  <c r="G397" i="1"/>
  <c r="D397" i="1"/>
  <c r="C397" i="1"/>
  <c r="D396" i="1"/>
  <c r="G396" i="1" s="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D373" i="1"/>
  <c r="G373" i="1" s="1"/>
  <c r="C373" i="1"/>
  <c r="H372" i="1"/>
  <c r="D372" i="1"/>
  <c r="G372" i="1" s="1"/>
  <c r="C372" i="1"/>
  <c r="D371" i="1"/>
  <c r="H371" i="1" s="1"/>
  <c r="C371" i="1"/>
  <c r="H370" i="1"/>
  <c r="G370" i="1"/>
  <c r="D370" i="1"/>
  <c r="C370" i="1"/>
  <c r="D369" i="1"/>
  <c r="H369" i="1" s="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D332" i="1"/>
  <c r="G332" i="1" s="1"/>
  <c r="C332" i="1"/>
  <c r="D331" i="1"/>
  <c r="H331" i="1" s="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D306" i="1"/>
  <c r="G306" i="1" s="1"/>
  <c r="C306" i="1"/>
  <c r="H305" i="1"/>
  <c r="D305" i="1"/>
  <c r="G305" i="1" s="1"/>
  <c r="C305" i="1"/>
  <c r="C304" i="1"/>
  <c r="H302" i="1"/>
  <c r="G302" i="1"/>
  <c r="D302" i="1"/>
  <c r="C302" i="1"/>
  <c r="H301" i="1"/>
  <c r="G301" i="1"/>
  <c r="D301" i="1"/>
  <c r="C301" i="1"/>
  <c r="D300" i="1"/>
  <c r="H300" i="1" s="1"/>
  <c r="C300" i="1"/>
  <c r="D299" i="1"/>
  <c r="H299" i="1" s="1"/>
  <c r="C299" i="1"/>
  <c r="D298" i="1"/>
  <c r="H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H268" i="1"/>
  <c r="G268" i="1"/>
  <c r="D268" i="1"/>
  <c r="C268" i="1"/>
  <c r="H267" i="1"/>
  <c r="D267" i="1"/>
  <c r="G267" i="1" s="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D247" i="1"/>
  <c r="G247" i="1" s="1"/>
  <c r="C247" i="1"/>
  <c r="D246" i="1"/>
  <c r="H246" i="1" s="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H216" i="1"/>
  <c r="D216" i="1"/>
  <c r="G216" i="1" s="1"/>
  <c r="C216" i="1"/>
  <c r="H215" i="1"/>
  <c r="G215" i="1"/>
  <c r="D215" i="1"/>
  <c r="C215" i="1"/>
  <c r="H214" i="1"/>
  <c r="G214" i="1"/>
  <c r="D214" i="1"/>
  <c r="C214" i="1"/>
  <c r="H213" i="1"/>
  <c r="D213" i="1"/>
  <c r="G213" i="1" s="1"/>
  <c r="C213" i="1"/>
  <c r="D212" i="1"/>
  <c r="G212" i="1" s="1"/>
  <c r="C212" i="1"/>
  <c r="H211" i="1"/>
  <c r="G211" i="1"/>
  <c r="D211" i="1"/>
  <c r="C211" i="1"/>
  <c r="H210" i="1"/>
  <c r="G210" i="1"/>
  <c r="D210" i="1"/>
  <c r="C210" i="1"/>
  <c r="H209" i="1"/>
  <c r="G209" i="1"/>
  <c r="D209" i="1"/>
  <c r="C209" i="1"/>
  <c r="H208" i="1"/>
  <c r="G208" i="1"/>
  <c r="D208" i="1"/>
  <c r="C208" i="1"/>
  <c r="H207" i="1"/>
  <c r="G207" i="1"/>
  <c r="D207" i="1"/>
  <c r="C207" i="1"/>
  <c r="H206"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D197" i="1"/>
  <c r="G197" i="1" s="1"/>
  <c r="C197" i="1"/>
  <c r="H196" i="1"/>
  <c r="G196" i="1"/>
  <c r="D196" i="1"/>
  <c r="C196" i="1"/>
  <c r="H195" i="1"/>
  <c r="G195" i="1"/>
  <c r="D195" i="1"/>
  <c r="C195" i="1"/>
  <c r="H194" i="1"/>
  <c r="D194" i="1"/>
  <c r="G194" i="1" s="1"/>
  <c r="C194" i="1"/>
  <c r="H193" i="1"/>
  <c r="G193" i="1"/>
  <c r="D193" i="1"/>
  <c r="C193" i="1"/>
  <c r="H192" i="1"/>
  <c r="D192" i="1"/>
  <c r="G192" i="1" s="1"/>
  <c r="C192" i="1"/>
  <c r="H191" i="1"/>
  <c r="D191" i="1"/>
  <c r="G191" i="1" s="1"/>
  <c r="C191" i="1"/>
  <c r="D190" i="1"/>
  <c r="H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D178" i="1"/>
  <c r="G178" i="1" s="1"/>
  <c r="C178" i="1"/>
  <c r="H177" i="1"/>
  <c r="G177" i="1"/>
  <c r="D177" i="1"/>
  <c r="C177" i="1"/>
  <c r="H176" i="1"/>
  <c r="D176" i="1"/>
  <c r="G176" i="1" s="1"/>
  <c r="C176" i="1"/>
  <c r="H175" i="1"/>
  <c r="D175" i="1"/>
  <c r="G175" i="1" s="1"/>
  <c r="C175" i="1"/>
  <c r="D174" i="1"/>
  <c r="G174" i="1" s="1"/>
  <c r="C174" i="1"/>
  <c r="H173" i="1"/>
  <c r="D173" i="1"/>
  <c r="G173" i="1" s="1"/>
  <c r="C173" i="1"/>
  <c r="H172" i="1"/>
  <c r="G172" i="1"/>
  <c r="D172" i="1"/>
  <c r="C172" i="1"/>
  <c r="H171" i="1"/>
  <c r="G171" i="1"/>
  <c r="D171" i="1"/>
  <c r="C171" i="1"/>
  <c r="H170" i="1"/>
  <c r="D170" i="1"/>
  <c r="G170" i="1" s="1"/>
  <c r="C170" i="1"/>
  <c r="H169" i="1"/>
  <c r="D169" i="1"/>
  <c r="G169" i="1" s="1"/>
  <c r="C169" i="1"/>
  <c r="H168" i="1"/>
  <c r="G168" i="1"/>
  <c r="D168" i="1"/>
  <c r="C168" i="1"/>
  <c r="H167" i="1"/>
  <c r="D167" i="1"/>
  <c r="G167" i="1" s="1"/>
  <c r="C167" i="1"/>
  <c r="H166" i="1"/>
  <c r="D166" i="1"/>
  <c r="G166" i="1" s="1"/>
  <c r="C166" i="1"/>
  <c r="H165" i="1"/>
  <c r="G165" i="1"/>
  <c r="D165" i="1"/>
  <c r="C165" i="1"/>
  <c r="H164" i="1"/>
  <c r="D164" i="1"/>
  <c r="G164" i="1" s="1"/>
  <c r="C164" i="1"/>
  <c r="H163" i="1"/>
  <c r="G163" i="1"/>
  <c r="D163" i="1"/>
  <c r="C163" i="1"/>
  <c r="H162" i="1"/>
  <c r="D162" i="1"/>
  <c r="G162" i="1" s="1"/>
  <c r="C162" i="1"/>
  <c r="D161" i="1"/>
  <c r="G161" i="1" s="1"/>
  <c r="C161" i="1"/>
  <c r="C160" i="1"/>
  <c r="H159" i="1"/>
  <c r="G159" i="1"/>
  <c r="D159" i="1"/>
  <c r="C159" i="1"/>
  <c r="H158" i="1"/>
  <c r="D158" i="1"/>
  <c r="G158" i="1" s="1"/>
  <c r="C158" i="1"/>
  <c r="H157" i="1"/>
  <c r="G157" i="1"/>
  <c r="D157" i="1"/>
  <c r="C157" i="1"/>
  <c r="H156" i="1"/>
  <c r="D156" i="1"/>
  <c r="G156" i="1" s="1"/>
  <c r="C156" i="1"/>
  <c r="D155" i="1"/>
  <c r="G155" i="1" s="1"/>
  <c r="C155" i="1"/>
  <c r="H154" i="1"/>
  <c r="G154" i="1"/>
  <c r="D154" i="1"/>
  <c r="C154" i="1"/>
  <c r="H153" i="1"/>
  <c r="G153" i="1"/>
  <c r="D153" i="1"/>
  <c r="C153" i="1"/>
  <c r="H152" i="1"/>
  <c r="G152" i="1"/>
  <c r="D152" i="1"/>
  <c r="C152" i="1"/>
  <c r="H151" i="1"/>
  <c r="D151" i="1"/>
  <c r="G151" i="1" s="1"/>
  <c r="C151" i="1"/>
  <c r="H150" i="1"/>
  <c r="D150" i="1"/>
  <c r="G150" i="1" s="1"/>
  <c r="C150" i="1"/>
  <c r="C149" i="1"/>
  <c r="H147" i="1"/>
  <c r="G147" i="1"/>
  <c r="D147" i="1"/>
  <c r="C147"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D137" i="1"/>
  <c r="G137" i="1" s="1"/>
  <c r="C137" i="1"/>
  <c r="C136" i="1"/>
  <c r="H135" i="1"/>
  <c r="G135" i="1"/>
  <c r="D135" i="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D124" i="1"/>
  <c r="G124" i="1" s="1"/>
  <c r="C124" i="1"/>
  <c r="H123" i="1"/>
  <c r="D123" i="1"/>
  <c r="G123" i="1" s="1"/>
  <c r="C123" i="1"/>
  <c r="D122" i="1"/>
  <c r="G122" i="1" s="1"/>
  <c r="C122" i="1"/>
  <c r="C121" i="1"/>
  <c r="H120" i="1"/>
  <c r="G120" i="1"/>
  <c r="D120" i="1"/>
  <c r="C120" i="1"/>
  <c r="H119" i="1"/>
  <c r="G119" i="1"/>
  <c r="D119" i="1"/>
  <c r="C119" i="1"/>
  <c r="H118" i="1"/>
  <c r="D118" i="1"/>
  <c r="G118" i="1" s="1"/>
  <c r="C118" i="1"/>
  <c r="H117" i="1"/>
  <c r="D117" i="1"/>
  <c r="G117" i="1" s="1"/>
  <c r="C117" i="1"/>
  <c r="D116" i="1"/>
  <c r="G116" i="1" s="1"/>
  <c r="C116" i="1"/>
  <c r="H115" i="1"/>
  <c r="G115" i="1"/>
  <c r="D115" i="1"/>
  <c r="C115" i="1"/>
  <c r="H114" i="1"/>
  <c r="G114" i="1"/>
  <c r="D114" i="1"/>
  <c r="C114" i="1"/>
  <c r="H113" i="1"/>
  <c r="G113" i="1"/>
  <c r="D113" i="1"/>
  <c r="C113" i="1"/>
  <c r="H112" i="1"/>
  <c r="G112" i="1"/>
  <c r="D112" i="1"/>
  <c r="C112" i="1"/>
  <c r="H111" i="1"/>
  <c r="D111" i="1"/>
  <c r="G111" i="1" s="1"/>
  <c r="C111" i="1"/>
  <c r="H110" i="1"/>
  <c r="G110" i="1"/>
  <c r="D110" i="1"/>
  <c r="C110" i="1"/>
  <c r="H109" i="1"/>
  <c r="G109" i="1"/>
  <c r="D109" i="1"/>
  <c r="C109" i="1"/>
  <c r="H108" i="1"/>
  <c r="D108" i="1"/>
  <c r="G108" i="1" s="1"/>
  <c r="C108" i="1"/>
  <c r="H107" i="1"/>
  <c r="G107" i="1"/>
  <c r="D107" i="1"/>
  <c r="C107" i="1"/>
  <c r="H106" i="1"/>
  <c r="G106" i="1"/>
  <c r="D106" i="1"/>
  <c r="C106" i="1"/>
  <c r="H105" i="1"/>
  <c r="D105" i="1"/>
  <c r="G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D93" i="1"/>
  <c r="G93" i="1" s="1"/>
  <c r="C93" i="1"/>
  <c r="H92" i="1"/>
  <c r="G92" i="1"/>
  <c r="D92" i="1"/>
  <c r="C92" i="1"/>
  <c r="H91" i="1"/>
  <c r="G91" i="1"/>
  <c r="D91" i="1"/>
  <c r="C91" i="1"/>
  <c r="H90" i="1"/>
  <c r="G90" i="1"/>
  <c r="D90" i="1"/>
  <c r="C90" i="1"/>
  <c r="H89" i="1"/>
  <c r="D89" i="1"/>
  <c r="G89" i="1" s="1"/>
  <c r="C89" i="1"/>
  <c r="H88" i="1"/>
  <c r="G88" i="1"/>
  <c r="D88" i="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D72" i="1"/>
  <c r="G72" i="1" s="1"/>
  <c r="C72" i="1"/>
  <c r="H71" i="1"/>
  <c r="G71" i="1"/>
  <c r="D71" i="1"/>
  <c r="C71" i="1"/>
  <c r="H70" i="1"/>
  <c r="D70" i="1"/>
  <c r="G70" i="1" s="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D55" i="1"/>
  <c r="G55" i="1" s="1"/>
  <c r="C55" i="1"/>
  <c r="D54" i="1"/>
  <c r="H54" i="1" s="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D25" i="1"/>
  <c r="G25" i="1" s="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D9" i="1"/>
  <c r="G9" i="1" s="1"/>
  <c r="C9" i="1"/>
  <c r="H8" i="1"/>
  <c r="D8" i="1"/>
  <c r="G8" i="1" s="1"/>
  <c r="C8" i="1"/>
  <c r="H7" i="1"/>
  <c r="D7" i="1"/>
  <c r="G7" i="1" s="1"/>
  <c r="C7" i="1"/>
  <c r="H6" i="1"/>
  <c r="G6" i="1"/>
  <c r="D6" i="1"/>
  <c r="C6" i="1"/>
  <c r="H5" i="1"/>
  <c r="D5" i="1"/>
  <c r="G5" i="1" s="1"/>
  <c r="C5" i="1"/>
  <c r="D4" i="1"/>
  <c r="G4" i="1" s="1"/>
  <c r="C4" i="1"/>
  <c r="E37" i="9" l="1"/>
  <c r="B37" i="9" s="1"/>
  <c r="G1685" i="1"/>
  <c r="G1680" i="1"/>
  <c r="G1679" i="1"/>
  <c r="D25" i="8"/>
  <c r="C1601" i="1" s="1"/>
  <c r="G1601" i="1" s="1"/>
  <c r="H1617" i="1"/>
  <c r="H1609" i="1"/>
  <c r="H1605" i="1"/>
  <c r="G1600" i="1"/>
  <c r="G1587" i="1"/>
  <c r="H1585" i="1"/>
  <c r="G1582" i="1"/>
  <c r="G695" i="1"/>
  <c r="G974" i="1"/>
  <c r="G849" i="1"/>
  <c r="G839" i="1"/>
  <c r="H836" i="1"/>
  <c r="G717" i="1"/>
  <c r="G705" i="1"/>
  <c r="F230" i="9"/>
  <c r="B230" i="9" s="1"/>
  <c r="G300" i="1"/>
  <c r="G416" i="1"/>
  <c r="G423" i="1"/>
  <c r="G415" i="1"/>
  <c r="G414" i="1"/>
  <c r="E648" i="4"/>
  <c r="D642" i="1" s="1"/>
  <c r="G299" i="1"/>
  <c r="G422" i="1"/>
  <c r="G298" i="1"/>
  <c r="G421" i="1"/>
  <c r="E294" i="9"/>
  <c r="B294" i="9" s="1"/>
  <c r="E321" i="9"/>
  <c r="B321" i="9" s="1"/>
  <c r="E326" i="9"/>
  <c r="B326" i="9" s="1"/>
  <c r="E328" i="9"/>
  <c r="B328" i="9" s="1"/>
  <c r="E319" i="9"/>
  <c r="B319" i="9" s="1"/>
  <c r="G246" i="1"/>
  <c r="E230" i="4"/>
  <c r="D226" i="1" s="1"/>
  <c r="E296" i="9"/>
  <c r="B296" i="9" s="1"/>
  <c r="H396" i="1"/>
  <c r="E373" i="4"/>
  <c r="D368" i="1" s="1"/>
  <c r="G369" i="1"/>
  <c r="G371" i="1"/>
  <c r="E273" i="4"/>
  <c r="D269" i="1" s="1"/>
  <c r="E262" i="4"/>
  <c r="D258" i="1" s="1"/>
  <c r="H212" i="1"/>
  <c r="F216" i="4"/>
  <c r="E63" i="9"/>
  <c r="B63" i="9" s="1"/>
  <c r="F244" i="9"/>
  <c r="E56" i="9"/>
  <c r="B56" i="9" s="1"/>
  <c r="G190" i="1"/>
  <c r="F242" i="9"/>
  <c r="E55" i="9"/>
  <c r="B55" i="9" s="1"/>
  <c r="B242" i="9"/>
  <c r="F240" i="9"/>
  <c r="E53" i="9"/>
  <c r="B53" i="9" s="1"/>
  <c r="E52" i="9"/>
  <c r="B52" i="9" s="1"/>
  <c r="F238" i="9"/>
  <c r="H178" i="1"/>
  <c r="H174" i="1"/>
  <c r="H161" i="1"/>
  <c r="E164" i="4"/>
  <c r="D160" i="1" s="1"/>
  <c r="H155" i="1"/>
  <c r="E48" i="9"/>
  <c r="B48" i="9" s="1"/>
  <c r="F153" i="4"/>
  <c r="D149" i="1"/>
  <c r="G331" i="1"/>
  <c r="E321" i="4"/>
  <c r="D316" i="1" s="1"/>
  <c r="D304" i="1"/>
  <c r="G136" i="1"/>
  <c r="H136" i="1"/>
  <c r="F140" i="4"/>
  <c r="H122" i="1"/>
  <c r="E125" i="4"/>
  <c r="D121" i="1" s="1"/>
  <c r="H116" i="1"/>
  <c r="F120" i="4"/>
  <c r="B236" i="9"/>
  <c r="E106" i="4"/>
  <c r="D102" i="1" s="1"/>
  <c r="G103" i="1"/>
  <c r="F107" i="4"/>
  <c r="H87" i="1"/>
  <c r="F232" i="9"/>
  <c r="B232" i="9" s="1"/>
  <c r="E82" i="4"/>
  <c r="D78" i="1" s="1"/>
  <c r="E39" i="9"/>
  <c r="B39" i="9" s="1"/>
  <c r="G54" i="1"/>
  <c r="E49" i="4"/>
  <c r="D45" i="1" s="1"/>
  <c r="F29" i="4"/>
  <c r="E28" i="9"/>
  <c r="B28" i="9" s="1"/>
  <c r="F23" i="4"/>
  <c r="H4" i="1"/>
  <c r="E7" i="4"/>
  <c r="D3" i="1" s="1"/>
  <c r="H1094" i="1"/>
  <c r="H1096" i="1"/>
  <c r="H1098" i="1"/>
  <c r="H1100" i="1"/>
  <c r="H1102" i="1"/>
  <c r="H1104" i="1"/>
  <c r="H1106" i="1"/>
  <c r="H1108" i="1"/>
  <c r="H1110" i="1"/>
  <c r="H1112" i="1"/>
  <c r="H1114" i="1"/>
  <c r="H1116" i="1"/>
  <c r="H1118" i="1"/>
  <c r="H1120" i="1"/>
  <c r="H1122"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9" i="1"/>
  <c r="G1387" i="1"/>
  <c r="G1395" i="1"/>
  <c r="G1403" i="1"/>
  <c r="G1411" i="1"/>
  <c r="G1125" i="1"/>
  <c r="G1127" i="1"/>
  <c r="G1129" i="1"/>
  <c r="G1131" i="1"/>
  <c r="G1133" i="1"/>
  <c r="G1135" i="1"/>
  <c r="G1137" i="1"/>
  <c r="G1139" i="1"/>
  <c r="G1141" i="1"/>
  <c r="G1143" i="1"/>
  <c r="G1145" i="1"/>
  <c r="G1147" i="1"/>
  <c r="G1149" i="1"/>
  <c r="G1151" i="1"/>
  <c r="G1182" i="1"/>
  <c r="G1184" i="1"/>
  <c r="G1186" i="1"/>
  <c r="G1188" i="1"/>
  <c r="G1190" i="1"/>
  <c r="G1192" i="1"/>
  <c r="G1194" i="1"/>
  <c r="G1196" i="1"/>
  <c r="G1198" i="1"/>
  <c r="G1200" i="1"/>
  <c r="G1202" i="1"/>
  <c r="G1204" i="1"/>
  <c r="G1095" i="1"/>
  <c r="G1097" i="1"/>
  <c r="G1099" i="1"/>
  <c r="G1101" i="1"/>
  <c r="G1103" i="1"/>
  <c r="G1105" i="1"/>
  <c r="G1107" i="1"/>
  <c r="G1109" i="1"/>
  <c r="G1111" i="1"/>
  <c r="G1113" i="1"/>
  <c r="G1115" i="1"/>
  <c r="G1117" i="1"/>
  <c r="G1119" i="1"/>
  <c r="G1121" i="1"/>
  <c r="G1123" i="1"/>
  <c r="G1375" i="1"/>
  <c r="G1380" i="1"/>
  <c r="G1373" i="1"/>
  <c r="G1383" i="1"/>
  <c r="G1391" i="1"/>
  <c r="G1399" i="1"/>
  <c r="G1407" i="1"/>
  <c r="G1126" i="1"/>
  <c r="G1128" i="1"/>
  <c r="G1130" i="1"/>
  <c r="G1132" i="1"/>
  <c r="G1134" i="1"/>
  <c r="G1136" i="1"/>
  <c r="G1138" i="1"/>
  <c r="G1140" i="1"/>
  <c r="G1142" i="1"/>
  <c r="G1144" i="1"/>
  <c r="G1146" i="1"/>
  <c r="G1148" i="1"/>
  <c r="G1150" i="1"/>
  <c r="G1183" i="1"/>
  <c r="G1185" i="1"/>
  <c r="G1187" i="1"/>
  <c r="G1189" i="1"/>
  <c r="G1191" i="1"/>
  <c r="G1193" i="1"/>
  <c r="G1195" i="1"/>
  <c r="G1197" i="1"/>
  <c r="G1199" i="1"/>
  <c r="G1201" i="1"/>
  <c r="G1203" i="1"/>
  <c r="G1205" i="1"/>
  <c r="G1376" i="1"/>
  <c r="G1381" i="1"/>
  <c r="G1389" i="1"/>
  <c r="G1397" i="1"/>
  <c r="G1405" i="1"/>
  <c r="H1486" i="1"/>
  <c r="G1492" i="1"/>
  <c r="H1494" i="1"/>
  <c r="G1500" i="1"/>
  <c r="H1502" i="1"/>
  <c r="G1508" i="1"/>
  <c r="H1510" i="1"/>
  <c r="G1516" i="1"/>
  <c r="H1518" i="1"/>
  <c r="G1524" i="1"/>
  <c r="H1526" i="1"/>
  <c r="G1532" i="1"/>
  <c r="H1534" i="1"/>
  <c r="G1540" i="1"/>
  <c r="I1540" i="1" s="1"/>
  <c r="H1541" i="1"/>
  <c r="I1541" i="1" s="1"/>
  <c r="H1548" i="1"/>
  <c r="H1552" i="1"/>
  <c r="I1552" i="1" s="1"/>
  <c r="H1553" i="1"/>
  <c r="H1555" i="1"/>
  <c r="I1559" i="1"/>
  <c r="G1565" i="1"/>
  <c r="I1565" i="1" s="1"/>
  <c r="G1568" i="1"/>
  <c r="H1571" i="1"/>
  <c r="J1579" i="1"/>
  <c r="G1579" i="1"/>
  <c r="I1579" i="1" s="1"/>
  <c r="H1592" i="1"/>
  <c r="H1603" i="1"/>
  <c r="G1613" i="1"/>
  <c r="G1633" i="1"/>
  <c r="H1633" i="1"/>
  <c r="H1641" i="1"/>
  <c r="G1659" i="1"/>
  <c r="G1670" i="1"/>
  <c r="G1675" i="1"/>
  <c r="H1675" i="1"/>
  <c r="G1682" i="1"/>
  <c r="G1487" i="1"/>
  <c r="G1495" i="1"/>
  <c r="G1503" i="1"/>
  <c r="G1511" i="1"/>
  <c r="G1519" i="1"/>
  <c r="G1527" i="1"/>
  <c r="G1535" i="1"/>
  <c r="J1541" i="1"/>
  <c r="I1543" i="1"/>
  <c r="J1547" i="1"/>
  <c r="G1547" i="1"/>
  <c r="I1547" i="1" s="1"/>
  <c r="G1558" i="1"/>
  <c r="H1568" i="1"/>
  <c r="G1593" i="1"/>
  <c r="H1593" i="1"/>
  <c r="G1637" i="1"/>
  <c r="H1637" i="1"/>
  <c r="H1567" i="1"/>
  <c r="G1567" i="1"/>
  <c r="I1567" i="1" s="1"/>
  <c r="H1630" i="1"/>
  <c r="G1630" i="1"/>
  <c r="H1487" i="1"/>
  <c r="H1495" i="1"/>
  <c r="H1503" i="1"/>
  <c r="H1511" i="1"/>
  <c r="H1519" i="1"/>
  <c r="H1527" i="1"/>
  <c r="H1535" i="1"/>
  <c r="G1545" i="1"/>
  <c r="H1547" i="1"/>
  <c r="G1556" i="1"/>
  <c r="H1558" i="1"/>
  <c r="H1560" i="1"/>
  <c r="G1560" i="1"/>
  <c r="G1572" i="1"/>
  <c r="I1572" i="1" s="1"/>
  <c r="H1572" i="1"/>
  <c r="G1586" i="1"/>
  <c r="H1590" i="1"/>
  <c r="G1590" i="1"/>
  <c r="G1597" i="1"/>
  <c r="G1638" i="1"/>
  <c r="G1643" i="1"/>
  <c r="H1643" i="1"/>
  <c r="G1650" i="1"/>
  <c r="G1672" i="1"/>
  <c r="H1672" i="1"/>
  <c r="G1481" i="1"/>
  <c r="H1485" i="1"/>
  <c r="G1488" i="1"/>
  <c r="H1490" i="1"/>
  <c r="G1496" i="1"/>
  <c r="H1498" i="1"/>
  <c r="G1504" i="1"/>
  <c r="H1506" i="1"/>
  <c r="G1512" i="1"/>
  <c r="H1514" i="1"/>
  <c r="G1520" i="1"/>
  <c r="H1522" i="1"/>
  <c r="G1528" i="1"/>
  <c r="H1530" i="1"/>
  <c r="H1538" i="1"/>
  <c r="J1540" i="1"/>
  <c r="H1542" i="1"/>
  <c r="I1542" i="1" s="1"/>
  <c r="G1544" i="1"/>
  <c r="I1544" i="1" s="1"/>
  <c r="H1545" i="1"/>
  <c r="G1549" i="1"/>
  <c r="I1549" i="1" s="1"/>
  <c r="J1552" i="1"/>
  <c r="J1564" i="1"/>
  <c r="H1564" i="1"/>
  <c r="I1564" i="1" s="1"/>
  <c r="J1565" i="1"/>
  <c r="G1615" i="1"/>
  <c r="G1619" i="1"/>
  <c r="G1631" i="1"/>
  <c r="G1653" i="1"/>
  <c r="H1657" i="1"/>
  <c r="G1491" i="1"/>
  <c r="G1499" i="1"/>
  <c r="G1507" i="1"/>
  <c r="G1515" i="1"/>
  <c r="G1523" i="1"/>
  <c r="G1531" i="1"/>
  <c r="G1539" i="1"/>
  <c r="J1557" i="1"/>
  <c r="H1557" i="1"/>
  <c r="J1567" i="1"/>
  <c r="I1574" i="1"/>
  <c r="G1602" i="1"/>
  <c r="H1602" i="1"/>
  <c r="G1665" i="1"/>
  <c r="H1665" i="1"/>
  <c r="G1546" i="1"/>
  <c r="H1546" i="1"/>
  <c r="I1551" i="1"/>
  <c r="G1640" i="1"/>
  <c r="H1640" i="1"/>
  <c r="G1669" i="1"/>
  <c r="H1669" i="1"/>
  <c r="H1491" i="1"/>
  <c r="H1499" i="1"/>
  <c r="H1507" i="1"/>
  <c r="H1515" i="1"/>
  <c r="H1523" i="1"/>
  <c r="H1531" i="1"/>
  <c r="H1539" i="1"/>
  <c r="G1548" i="1"/>
  <c r="I1548" i="1" s="1"/>
  <c r="G1553" i="1"/>
  <c r="I1553" i="1" s="1"/>
  <c r="G1557" i="1"/>
  <c r="I1557" i="1" s="1"/>
  <c r="H1573" i="1"/>
  <c r="I1573" i="1" s="1"/>
  <c r="J1573" i="1"/>
  <c r="G1575" i="1"/>
  <c r="H1575" i="1"/>
  <c r="J1578" i="1"/>
  <c r="G1584" i="1"/>
  <c r="G1599" i="1"/>
  <c r="H1599" i="1"/>
  <c r="G1606" i="1"/>
  <c r="H1625" i="1"/>
  <c r="H1662" i="1"/>
  <c r="G1662" i="1"/>
  <c r="G1666" i="1"/>
  <c r="H1674" i="1"/>
  <c r="F309" i="4"/>
  <c r="H1563" i="1"/>
  <c r="I1563" i="1" s="1"/>
  <c r="J1574" i="1"/>
  <c r="H1580" i="1"/>
  <c r="I1580" i="1" s="1"/>
  <c r="G1646" i="1"/>
  <c r="H1649" i="1"/>
  <c r="G1678" i="1"/>
  <c r="H1681" i="1"/>
  <c r="F83" i="4"/>
  <c r="F135" i="4"/>
  <c r="H24" i="9"/>
  <c r="G24" i="9"/>
  <c r="F194" i="4"/>
  <c r="F250" i="4"/>
  <c r="F310" i="4"/>
  <c r="F427" i="4"/>
  <c r="D648" i="4"/>
  <c r="F278" i="4"/>
  <c r="D273" i="4"/>
  <c r="D373" i="4"/>
  <c r="F374" i="4"/>
  <c r="F91" i="4"/>
  <c r="F440" i="4"/>
  <c r="D431" i="4"/>
  <c r="D106" i="4"/>
  <c r="D202" i="4"/>
  <c r="D221" i="4"/>
  <c r="E491" i="4"/>
  <c r="D485" i="1" s="1"/>
  <c r="J1551" i="1"/>
  <c r="H1556" i="1"/>
  <c r="J1563" i="1"/>
  <c r="J1580" i="1"/>
  <c r="D7" i="4"/>
  <c r="F50" i="4"/>
  <c r="D491" i="4"/>
  <c r="F497" i="4"/>
  <c r="F361" i="4"/>
  <c r="D647" i="4"/>
  <c r="F426" i="4"/>
  <c r="D321" i="4"/>
  <c r="F322" i="4"/>
  <c r="E431" i="4"/>
  <c r="E647" i="4"/>
  <c r="D641" i="1" s="1"/>
  <c r="F467" i="4"/>
  <c r="D522" i="4"/>
  <c r="E12" i="5"/>
  <c r="D1017" i="1" s="1"/>
  <c r="D250" i="5"/>
  <c r="D51" i="8"/>
  <c r="C1627" i="1" s="1"/>
  <c r="D479" i="4"/>
  <c r="D536" i="4"/>
  <c r="D571" i="4"/>
  <c r="E156" i="9"/>
  <c r="B156" i="9" s="1"/>
  <c r="G314" i="9"/>
  <c r="G315" i="9"/>
  <c r="E315" i="9" s="1"/>
  <c r="B315" i="9" s="1"/>
  <c r="D147" i="5"/>
  <c r="F150" i="5"/>
  <c r="E250" i="5"/>
  <c r="D89" i="6"/>
  <c r="E38" i="7"/>
  <c r="E597" i="4"/>
  <c r="D591" i="1" s="1"/>
  <c r="D202" i="5"/>
  <c r="F203" i="5"/>
  <c r="D70" i="5"/>
  <c r="F71" i="5"/>
  <c r="G338" i="9"/>
  <c r="E338" i="9" s="1"/>
  <c r="B338" i="9" s="1"/>
  <c r="F218" i="5"/>
  <c r="D22" i="7"/>
  <c r="E70" i="5"/>
  <c r="D119" i="5"/>
  <c r="D35" i="6"/>
  <c r="D141" i="6" s="1"/>
  <c r="F36" i="6"/>
  <c r="D177" i="5"/>
  <c r="F185" i="5"/>
  <c r="F5" i="6"/>
  <c r="D12" i="5"/>
  <c r="D7" i="5" s="1"/>
  <c r="F13" i="5"/>
  <c r="H335" i="9"/>
  <c r="E176" i="5"/>
  <c r="E141" i="6"/>
  <c r="E5" i="7"/>
  <c r="B252" i="9"/>
  <c r="B266" i="9"/>
  <c r="B278" i="9"/>
  <c r="B280" i="9"/>
  <c r="B238" i="9"/>
  <c r="B240" i="9"/>
  <c r="B276" i="9"/>
  <c r="B290" i="9"/>
  <c r="H314" i="9"/>
  <c r="H315" i="9"/>
  <c r="H179" i="9"/>
  <c r="H308" i="9"/>
  <c r="M228" i="9"/>
  <c r="G179" i="9"/>
  <c r="G177" i="9"/>
  <c r="E177" i="9" s="1"/>
  <c r="B177" i="9" s="1"/>
  <c r="G175" i="9"/>
  <c r="E175" i="9" s="1"/>
  <c r="B175" i="9" s="1"/>
  <c r="G308" i="9"/>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H309" i="9"/>
  <c r="G180" i="9"/>
  <c r="E180" i="9" s="1"/>
  <c r="B180" i="9" s="1"/>
  <c r="G309" i="9"/>
  <c r="G178" i="9"/>
  <c r="E178" i="9" s="1"/>
  <c r="B178" i="9" s="1"/>
  <c r="G176" i="9"/>
  <c r="E176" i="9" s="1"/>
  <c r="B176" i="9" s="1"/>
  <c r="G174" i="9"/>
  <c r="E174" i="9" s="1"/>
  <c r="B174"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3" i="9"/>
  <c r="E313" i="9" s="1"/>
  <c r="B313" i="9" s="1"/>
  <c r="F89" i="5"/>
  <c r="B166" i="9"/>
  <c r="B234" i="9"/>
  <c r="B246" i="9"/>
  <c r="B248" i="9"/>
  <c r="B284" i="9"/>
  <c r="E147" i="5"/>
  <c r="D1152" i="1" s="1"/>
  <c r="B244" i="9"/>
  <c r="B258" i="9"/>
  <c r="B270" i="9"/>
  <c r="B272" i="9"/>
  <c r="E336" i="9"/>
  <c r="B336" i="9" s="1"/>
  <c r="I10" i="9"/>
  <c r="D88" i="5"/>
  <c r="B150" i="9"/>
  <c r="D44" i="8" l="1"/>
  <c r="H19" i="9" s="1"/>
  <c r="E19" i="9" s="1"/>
  <c r="B19" i="9" s="1"/>
  <c r="H1601" i="1"/>
  <c r="F230" i="4"/>
  <c r="H226" i="1"/>
  <c r="G226" i="1"/>
  <c r="E24" i="9"/>
  <c r="B24" i="9" s="1"/>
  <c r="F228" i="9"/>
  <c r="B228" i="9" s="1"/>
  <c r="E360" i="4"/>
  <c r="D355" i="1" s="1"/>
  <c r="F262" i="4"/>
  <c r="H258" i="1"/>
  <c r="G258" i="1"/>
  <c r="H160" i="1"/>
  <c r="G160" i="1"/>
  <c r="F164" i="4"/>
  <c r="E152" i="4"/>
  <c r="I18" i="3" s="1"/>
  <c r="H149" i="1"/>
  <c r="G149" i="1"/>
  <c r="E308" i="4"/>
  <c r="E417" i="4"/>
  <c r="D412" i="1" s="1"/>
  <c r="D303" i="1"/>
  <c r="H304" i="1"/>
  <c r="G304" i="1"/>
  <c r="F125" i="4"/>
  <c r="H121" i="1"/>
  <c r="G121" i="1"/>
  <c r="F82" i="4"/>
  <c r="H78" i="1"/>
  <c r="G78" i="1"/>
  <c r="H45" i="1"/>
  <c r="G45" i="1"/>
  <c r="F49" i="4"/>
  <c r="E6" i="4"/>
  <c r="F7" i="5"/>
  <c r="D6" i="5"/>
  <c r="H22" i="3"/>
  <c r="C1012" i="1"/>
  <c r="F141" i="6"/>
  <c r="H31" i="3"/>
  <c r="C1536" i="1"/>
  <c r="G347" i="9"/>
  <c r="E347" i="9" s="1"/>
  <c r="E309" i="9"/>
  <c r="B309" i="9" s="1"/>
  <c r="E179" i="9"/>
  <c r="B179" i="9" s="1"/>
  <c r="E69" i="5"/>
  <c r="D1075" i="1"/>
  <c r="F479" i="4"/>
  <c r="C473" i="1"/>
  <c r="F491" i="4"/>
  <c r="C485" i="1"/>
  <c r="I1560" i="1"/>
  <c r="I33" i="3"/>
  <c r="D1537" i="1"/>
  <c r="C1620" i="1"/>
  <c r="I39" i="3"/>
  <c r="G337" i="9"/>
  <c r="E337" i="9" s="1"/>
  <c r="B337" i="9" s="1"/>
  <c r="F202" i="5"/>
  <c r="C1206" i="1"/>
  <c r="F147" i="5"/>
  <c r="C1152" i="1"/>
  <c r="E430" i="4"/>
  <c r="D425" i="1"/>
  <c r="F221" i="4"/>
  <c r="C217" i="1"/>
  <c r="F373" i="4"/>
  <c r="C368" i="1"/>
  <c r="D360" i="4"/>
  <c r="D1536" i="1"/>
  <c r="I31" i="3"/>
  <c r="G591" i="1"/>
  <c r="H591" i="1"/>
  <c r="H1627" i="1"/>
  <c r="G1627" i="1"/>
  <c r="D6" i="4"/>
  <c r="F7" i="4"/>
  <c r="C3" i="1"/>
  <c r="D152" i="4"/>
  <c r="F202" i="4"/>
  <c r="C198" i="1"/>
  <c r="F273" i="4"/>
  <c r="C269" i="1"/>
  <c r="I1568" i="1"/>
  <c r="F88" i="5"/>
  <c r="C1093" i="1"/>
  <c r="E175" i="5"/>
  <c r="D1179" i="1" s="1"/>
  <c r="I24" i="3"/>
  <c r="D1180" i="1"/>
  <c r="H34" i="3"/>
  <c r="C1554" i="1"/>
  <c r="E314" i="9"/>
  <c r="B314" i="9" s="1"/>
  <c r="D5" i="7"/>
  <c r="F321" i="4"/>
  <c r="C316" i="1"/>
  <c r="F106" i="4"/>
  <c r="C102" i="1"/>
  <c r="I1556" i="1"/>
  <c r="E535" i="4"/>
  <c r="G335" i="9"/>
  <c r="E335" i="9" s="1"/>
  <c r="B335" i="9" s="1"/>
  <c r="F177" i="5"/>
  <c r="D176" i="5"/>
  <c r="C1181" i="1"/>
  <c r="E7" i="5"/>
  <c r="F250" i="5"/>
  <c r="H25" i="3"/>
  <c r="C1254" i="1"/>
  <c r="D45" i="8"/>
  <c r="I1575" i="1"/>
  <c r="E308" i="9"/>
  <c r="B308" i="9" s="1"/>
  <c r="D1570" i="1"/>
  <c r="I35" i="3"/>
  <c r="F647" i="4"/>
  <c r="C641" i="1"/>
  <c r="F431" i="4"/>
  <c r="D430" i="4"/>
  <c r="C425" i="1"/>
  <c r="F648" i="4"/>
  <c r="C642" i="1"/>
  <c r="D308" i="4"/>
  <c r="I1545" i="1"/>
  <c r="F12" i="5"/>
  <c r="C1017" i="1"/>
  <c r="F35" i="6"/>
  <c r="H28" i="3"/>
  <c r="C1430" i="1"/>
  <c r="F89" i="6"/>
  <c r="C1484" i="1"/>
  <c r="F571" i="4"/>
  <c r="C565" i="1"/>
  <c r="F522" i="4"/>
  <c r="C516" i="1"/>
  <c r="F119" i="5"/>
  <c r="C1124" i="1"/>
  <c r="F70" i="5"/>
  <c r="D69" i="5"/>
  <c r="C1075" i="1"/>
  <c r="I25" i="3"/>
  <c r="D1254" i="1"/>
  <c r="F536" i="4"/>
  <c r="D535" i="4"/>
  <c r="C530" i="1"/>
  <c r="F597" i="4"/>
  <c r="I1558" i="1"/>
  <c r="E418" i="4" l="1"/>
  <c r="D413" i="1" s="1"/>
  <c r="D148" i="1"/>
  <c r="E299" i="4"/>
  <c r="E301" i="4" s="1"/>
  <c r="D297" i="1" s="1"/>
  <c r="I17" i="3"/>
  <c r="D2" i="1"/>
  <c r="E422" i="4"/>
  <c r="H530" i="1"/>
  <c r="G530" i="1"/>
  <c r="G425" i="1"/>
  <c r="H425" i="1"/>
  <c r="E346" i="9"/>
  <c r="B347" i="9"/>
  <c r="F69" i="5"/>
  <c r="H23" i="3"/>
  <c r="C1074" i="1"/>
  <c r="H1017" i="1"/>
  <c r="G1017" i="1"/>
  <c r="D175" i="5"/>
  <c r="F176" i="5"/>
  <c r="H24" i="3"/>
  <c r="C1180" i="1"/>
  <c r="H198" i="1"/>
  <c r="G198" i="1"/>
  <c r="G1536" i="1"/>
  <c r="H1536" i="1"/>
  <c r="E6" i="5"/>
  <c r="I22" i="3"/>
  <c r="D1012" i="1"/>
  <c r="H1012" i="1" s="1"/>
  <c r="H269" i="1"/>
  <c r="G269" i="1"/>
  <c r="H516" i="1"/>
  <c r="G516" i="1"/>
  <c r="D639" i="4"/>
  <c r="F430" i="4"/>
  <c r="C424" i="1"/>
  <c r="H1181" i="1"/>
  <c r="G1181" i="1"/>
  <c r="H485" i="1"/>
  <c r="G485" i="1"/>
  <c r="H565" i="1"/>
  <c r="G565" i="1"/>
  <c r="H641" i="1"/>
  <c r="G641" i="1"/>
  <c r="G345" i="9"/>
  <c r="E345" i="9" s="1"/>
  <c r="H33" i="3"/>
  <c r="C1537" i="1"/>
  <c r="H1093" i="1"/>
  <c r="G1093" i="1"/>
  <c r="G1620" i="1"/>
  <c r="H1620" i="1"/>
  <c r="H473" i="1"/>
  <c r="G473" i="1"/>
  <c r="H1124" i="1"/>
  <c r="G1124" i="1"/>
  <c r="E639" i="4"/>
  <c r="D633" i="1" s="1"/>
  <c r="D424" i="1"/>
  <c r="I40" i="3"/>
  <c r="C1621" i="1"/>
  <c r="H11" i="3" s="1"/>
  <c r="G342" i="9"/>
  <c r="E342" i="9" s="1"/>
  <c r="H18" i="3"/>
  <c r="D299" i="4"/>
  <c r="F152" i="4"/>
  <c r="C148" i="1"/>
  <c r="D640" i="4"/>
  <c r="F535" i="4"/>
  <c r="C529" i="1"/>
  <c r="D417" i="4"/>
  <c r="F308" i="4"/>
  <c r="C303" i="1"/>
  <c r="H1554" i="1"/>
  <c r="G1554" i="1"/>
  <c r="H642" i="1"/>
  <c r="G642" i="1"/>
  <c r="H1570" i="1"/>
  <c r="G1570" i="1"/>
  <c r="F360" i="4"/>
  <c r="D418" i="4"/>
  <c r="C355" i="1"/>
  <c r="I23" i="3"/>
  <c r="D1074" i="1"/>
  <c r="G1012" i="1"/>
  <c r="G343" i="9"/>
  <c r="E343" i="9" s="1"/>
  <c r="B343" i="9" s="1"/>
  <c r="H1484" i="1"/>
  <c r="G1484" i="1"/>
  <c r="H1254" i="1"/>
  <c r="G1254" i="1"/>
  <c r="E640" i="4"/>
  <c r="D634" i="1" s="1"/>
  <c r="D529" i="1"/>
  <c r="H3" i="1"/>
  <c r="G3" i="1"/>
  <c r="H1152" i="1"/>
  <c r="G1152" i="1"/>
  <c r="K1480" i="9"/>
  <c r="H1430" i="1"/>
  <c r="G1430" i="1"/>
  <c r="H9" i="3"/>
  <c r="H102" i="1"/>
  <c r="G102" i="1"/>
  <c r="D422" i="4"/>
  <c r="D300" i="4"/>
  <c r="F6" i="4"/>
  <c r="H17" i="3"/>
  <c r="C2" i="1"/>
  <c r="H368" i="1"/>
  <c r="G368" i="1"/>
  <c r="H1206" i="1"/>
  <c r="G1206" i="1"/>
  <c r="G306" i="9"/>
  <c r="E306" i="9" s="1"/>
  <c r="B306" i="9" s="1"/>
  <c r="G299" i="9"/>
  <c r="F6" i="5"/>
  <c r="C1011" i="1"/>
  <c r="H1075" i="1"/>
  <c r="G1075" i="1"/>
  <c r="H316" i="1"/>
  <c r="G316" i="1"/>
  <c r="G217" i="1"/>
  <c r="H217" i="1"/>
  <c r="E300" i="4" l="1"/>
  <c r="D296" i="1" s="1"/>
  <c r="E423" i="4"/>
  <c r="E644" i="4" s="1"/>
  <c r="D638" i="1" s="1"/>
  <c r="D295" i="1"/>
  <c r="D417" i="1"/>
  <c r="E643" i="4"/>
  <c r="K3" i="9"/>
  <c r="I9" i="3"/>
  <c r="H299" i="9"/>
  <c r="D1011" i="1"/>
  <c r="F417" i="4"/>
  <c r="C412" i="1"/>
  <c r="H529" i="1"/>
  <c r="G529" i="1"/>
  <c r="H1621" i="1"/>
  <c r="G1621" i="1"/>
  <c r="H8" i="3"/>
  <c r="H1011" i="1"/>
  <c r="G1011" i="1"/>
  <c r="H2" i="1"/>
  <c r="G2" i="1"/>
  <c r="F640" i="4"/>
  <c r="C634" i="1"/>
  <c r="F639" i="4"/>
  <c r="C633" i="1"/>
  <c r="H148" i="1"/>
  <c r="G148" i="1"/>
  <c r="F175" i="5"/>
  <c r="C1179" i="1"/>
  <c r="H355" i="1"/>
  <c r="G355" i="1"/>
  <c r="E299" i="9"/>
  <c r="C296" i="1"/>
  <c r="D643" i="4"/>
  <c r="D424" i="4"/>
  <c r="F422" i="4"/>
  <c r="C417" i="1"/>
  <c r="F418" i="4"/>
  <c r="C413" i="1"/>
  <c r="H303" i="1"/>
  <c r="G303" i="1"/>
  <c r="D423" i="4"/>
  <c r="D301" i="4"/>
  <c r="F299" i="4"/>
  <c r="C295" i="1"/>
  <c r="G1537" i="1"/>
  <c r="H1537" i="1"/>
  <c r="H1074" i="1"/>
  <c r="G1074" i="1"/>
  <c r="E341" i="9"/>
  <c r="I11" i="3" s="1"/>
  <c r="B342" i="9"/>
  <c r="B345" i="9"/>
  <c r="E344" i="9"/>
  <c r="I10" i="3" s="1"/>
  <c r="N3" i="9"/>
  <c r="H424" i="1"/>
  <c r="G424" i="1"/>
  <c r="H1180" i="1"/>
  <c r="G1180" i="1"/>
  <c r="E424" i="4" l="1"/>
  <c r="D419" i="1" s="1"/>
  <c r="E425" i="4"/>
  <c r="D420" i="1" s="1"/>
  <c r="D418" i="1"/>
  <c r="F300" i="4"/>
  <c r="H20" i="9"/>
  <c r="E645" i="4"/>
  <c r="D637" i="1"/>
  <c r="E646" i="4"/>
  <c r="H295" i="1"/>
  <c r="G295" i="1"/>
  <c r="F301" i="4"/>
  <c r="C297" i="1"/>
  <c r="C419" i="1"/>
  <c r="D644" i="4"/>
  <c r="D425" i="4"/>
  <c r="F423" i="4"/>
  <c r="C418" i="1"/>
  <c r="G20" i="9"/>
  <c r="F643" i="4"/>
  <c r="D645" i="4"/>
  <c r="C637" i="1"/>
  <c r="H417" i="1"/>
  <c r="G417" i="1"/>
  <c r="H296" i="1"/>
  <c r="G296" i="1"/>
  <c r="H412" i="1"/>
  <c r="G412" i="1"/>
  <c r="G413" i="1"/>
  <c r="H413" i="1"/>
  <c r="B299" i="9"/>
  <c r="H633" i="1"/>
  <c r="G633" i="1"/>
  <c r="M3" i="9"/>
  <c r="H1179" i="1"/>
  <c r="G1179" i="1"/>
  <c r="H634" i="1"/>
  <c r="G634" i="1"/>
  <c r="F424" i="4" l="1"/>
  <c r="E20" i="9"/>
  <c r="B20" i="9" s="1"/>
  <c r="D640" i="1"/>
  <c r="E650" i="4"/>
  <c r="E649" i="4"/>
  <c r="D639" i="1"/>
  <c r="H333" i="9"/>
  <c r="G333" i="9"/>
  <c r="F644" i="4"/>
  <c r="D646" i="4"/>
  <c r="D649" i="4" s="1"/>
  <c r="C638" i="1"/>
  <c r="H637" i="1"/>
  <c r="G637" i="1"/>
  <c r="H419" i="1"/>
  <c r="G419" i="1"/>
  <c r="G297" i="1"/>
  <c r="H297" i="1"/>
  <c r="F645" i="4"/>
  <c r="C639" i="1"/>
  <c r="H418" i="1"/>
  <c r="G418" i="1"/>
  <c r="F425" i="4"/>
  <c r="C420" i="1"/>
  <c r="D643" i="1" l="1"/>
  <c r="I19" i="3"/>
  <c r="I20" i="3"/>
  <c r="D644" i="1"/>
  <c r="F649" i="4"/>
  <c r="H19" i="3"/>
  <c r="C643" i="1"/>
  <c r="H639" i="1"/>
  <c r="G639" i="1"/>
  <c r="H638" i="1"/>
  <c r="G638" i="1"/>
  <c r="D650" i="4"/>
  <c r="F646" i="4"/>
  <c r="C640" i="1"/>
  <c r="G297" i="9"/>
  <c r="E297" i="9" s="1"/>
  <c r="B297" i="9" s="1"/>
  <c r="H420" i="1"/>
  <c r="G420" i="1"/>
  <c r="E333" i="9"/>
  <c r="H20" i="3" l="1"/>
  <c r="F650" i="4"/>
  <c r="C644" i="1"/>
  <c r="B333" i="9"/>
  <c r="E298" i="9"/>
  <c r="I8" i="3" s="1"/>
  <c r="H643" i="1"/>
  <c r="G643" i="1"/>
  <c r="H640" i="1"/>
  <c r="G640" i="1"/>
  <c r="H7" i="3"/>
  <c r="J3" i="9" l="1"/>
  <c r="H644" i="1"/>
  <c r="G644" i="1"/>
  <c r="H295" i="9" l="1"/>
  <c r="G295" i="9"/>
  <c r="L293" i="9"/>
  <c r="F293" i="9" s="1"/>
  <c r="H18" i="9"/>
  <c r="G18" i="9"/>
  <c r="J7" i="9"/>
  <c r="G17" i="9"/>
  <c r="K11" i="9"/>
  <c r="K6" i="9"/>
  <c r="K10" i="9"/>
  <c r="I12" i="9"/>
  <c r="M15" i="9"/>
  <c r="K7" i="9"/>
  <c r="J6" i="9"/>
  <c r="I8" i="9"/>
  <c r="G15" i="9"/>
  <c r="J5" i="9"/>
  <c r="I7" i="9"/>
  <c r="J10" i="9"/>
  <c r="I6" i="9"/>
  <c r="I9" i="9"/>
  <c r="K9" i="9"/>
  <c r="J11" i="9"/>
  <c r="H16" i="9"/>
  <c r="K8" i="9"/>
  <c r="J17" i="9"/>
  <c r="L15" i="9"/>
  <c r="K5" i="9"/>
  <c r="H22" i="9"/>
  <c r="I11" i="9"/>
  <c r="G16" i="9"/>
  <c r="K13" i="9"/>
  <c r="H17" i="9"/>
  <c r="I17" i="9"/>
  <c r="J12" i="9"/>
  <c r="J13" i="9"/>
  <c r="I13" i="9"/>
  <c r="G22" i="9"/>
  <c r="J9" i="9"/>
  <c r="G21" i="9"/>
  <c r="I5" i="9"/>
  <c r="H15" i="9"/>
  <c r="M16" i="9"/>
  <c r="K12" i="9"/>
  <c r="H21" i="9"/>
  <c r="J8" i="9"/>
  <c r="L16" i="9"/>
  <c r="F16" i="9" l="1"/>
  <c r="E22" i="9"/>
  <c r="B22" i="9" s="1"/>
  <c r="F15" i="9"/>
  <c r="E5" i="9"/>
  <c r="B5" i="9" s="1"/>
  <c r="E18" i="9"/>
  <c r="B18" i="9" s="1"/>
  <c r="E295" i="9"/>
  <c r="B295" i="9" s="1"/>
  <c r="E7" i="9"/>
  <c r="B7" i="9" s="1"/>
  <c r="E16" i="9"/>
  <c r="E13" i="9"/>
  <c r="B13" i="9" s="1"/>
  <c r="E10" i="9"/>
  <c r="B10" i="9" s="1"/>
  <c r="E21" i="9"/>
  <c r="B21" i="9" s="1"/>
  <c r="E15" i="9"/>
  <c r="E8" i="9"/>
  <c r="B8" i="9" s="1"/>
  <c r="E17" i="9"/>
  <c r="B17" i="9" s="1"/>
  <c r="E9" i="9"/>
  <c r="B9" i="9" s="1"/>
  <c r="E11" i="9"/>
  <c r="B11" i="9" s="1"/>
  <c r="E6" i="9"/>
  <c r="B6" i="9" s="1"/>
  <c r="E12" i="9"/>
  <c r="B12" i="9" s="1"/>
  <c r="B293" i="9"/>
  <c r="F23" i="9"/>
  <c r="E23" i="9"/>
  <c r="I7" i="3" s="1"/>
  <c r="F14" i="9" l="1"/>
  <c r="F3" i="9" s="1"/>
  <c r="B16" i="9"/>
  <c r="E4" i="9"/>
  <c r="B15" i="9"/>
  <c r="E14" i="9"/>
  <c r="I13" i="3" s="1"/>
  <c r="E3" i="9" l="1"/>
</calcChain>
</file>

<file path=xl/sharedStrings.xml><?xml version="1.0" encoding="utf-8"?>
<sst xmlns="http://schemas.openxmlformats.org/spreadsheetml/2006/main" count="4722" uniqueCount="3655">
  <si>
    <t>Obveznik:</t>
  </si>
  <si>
    <t>31729 - OPĆINA MARTIJANEC</t>
  </si>
  <si>
    <t>Razina:</t>
  </si>
  <si>
    <t>22</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</si>
  <si>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</si>
  <si>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</si>
  <si>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</si>
  <si>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</si>
  <si>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</si>
  <si>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</si>
  <si>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</si>
  <si>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</si>
  <si>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</si>
  <si>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</si>
  <si>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</si>
  <si>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</si>
  <si>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</si>
  <si>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</si>
  <si>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</si>
  <si>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</si>
  <si>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</si>
  <si>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</si>
  <si>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</si>
  <si>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</si>
  <si>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</si>
  <si>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</si>
  <si>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</si>
  <si>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</si>
  <si>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</si>
  <si>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</si>
  <si>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</si>
  <si>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</si>
  <si>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</si>
  <si>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</si>
  <si>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</si>
  <si>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</si>
  <si>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</si>
  <si>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</si>
  <si>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</si>
  <si>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</si>
  <si>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</si>
  <si>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</si>
  <si>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</si>
  <si>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</si>
  <si>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</si>
  <si>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</si>
  <si>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</si>
  <si>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</si>
  <si>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</si>
  <si>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</si>
  <si>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</si>
  <si>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</si>
  <si>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</si>
  <si>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</si>
  <si>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</si>
  <si>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</si>
  <si>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</si>
  <si>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</si>
  <si>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</si>
  <si>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</si>
  <si>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</si>
  <si>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</si>
  <si>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</si>
  <si>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</si>
  <si>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</si>
  <si>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</si>
  <si>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</si>
  <si>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</si>
  <si>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</si>
  <si>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</si>
  <si>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</si>
  <si>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</si>
  <si>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</si>
  <si>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</si>
  <si>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</si>
  <si>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</si>
  <si>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</si>
  <si>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</si>
  <si>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</si>
  <si>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</si>
  <si>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</si>
  <si>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</si>
  <si>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</si>
  <si>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</si>
  <si>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</si>
  <si>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</si>
  <si>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</si>
  <si>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</si>
  <si>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</si>
  <si>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</si>
  <si>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</si>
  <si>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</si>
  <si>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</si>
  <si>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</si>
  <si>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</si>
  <si>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</si>
  <si>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</si>
  <si>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</si>
  <si>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</si>
  <si>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</si>
  <si>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</si>
  <si>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</si>
  <si>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</si>
  <si>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</si>
  <si>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</si>
  <si>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</si>
  <si>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</si>
  <si>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</si>
  <si>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</si>
  <si>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</si>
  <si>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</si>
  <si>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</si>
  <si>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</si>
  <si>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</si>
  <si>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</si>
  <si>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</si>
  <si>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</si>
  <si>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</si>
  <si>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</si>
  <si>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</si>
  <si>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</si>
  <si>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</si>
  <si>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</si>
  <si>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</si>
  <si>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</si>
  <si>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</si>
  <si>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</si>
  <si>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</si>
  <si>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</si>
  <si>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</si>
  <si>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</si>
  <si>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</si>
  <si>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</si>
  <si>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</si>
  <si>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</si>
  <si>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</si>
  <si>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</si>
  <si>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</si>
  <si>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</si>
  <si>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</si>
  <si>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</si>
  <si>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</si>
  <si>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</si>
  <si>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</si>
  <si>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</si>
  <si>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</si>
  <si>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</si>
  <si>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</si>
  <si>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</si>
  <si>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</si>
  <si>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</si>
  <si>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</si>
  <si>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</si>
  <si>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</si>
  <si>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</si>
  <si>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</si>
  <si>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</si>
  <si>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</si>
  <si>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</si>
  <si>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</si>
  <si>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</si>
  <si>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</si>
  <si>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</si>
  <si>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</si>
  <si>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</si>
  <si>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</si>
  <si>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</si>
  <si>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</si>
  <si>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</si>
  <si>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</si>
  <si>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</si>
  <si>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</si>
  <si>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</si>
  <si>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</si>
  <si>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</si>
  <si>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</si>
  <si>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</si>
  <si>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</si>
  <si>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</si>
  <si>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</si>
  <si>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</si>
  <si>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</si>
  <si>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</si>
  <si>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</si>
  <si>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</si>
  <si>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</si>
  <si>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</si>
  <si>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</si>
  <si>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</si>
  <si>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</si>
  <si>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</si>
  <si>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</si>
  <si>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</si>
  <si>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</si>
  <si>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</si>
  <si>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</si>
  <si>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</si>
  <si>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</si>
  <si>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</si>
  <si>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</si>
  <si>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</si>
  <si>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</si>
  <si>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</si>
  <si>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</si>
  <si>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</si>
  <si>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</si>
  <si>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</si>
  <si>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</si>
  <si>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</si>
  <si>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</si>
  <si>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</si>
  <si>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</si>
  <si>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</si>
  <si>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</si>
  <si>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</si>
  <si>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</si>
  <si>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</si>
  <si>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</si>
  <si>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</si>
  <si>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</si>
  <si>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</si>
  <si>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</si>
  <si>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</si>
  <si>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</si>
  <si>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</si>
  <si>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</si>
  <si>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</si>
  <si>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</si>
  <si>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</si>
  <si>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</si>
  <si>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</si>
  <si>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</si>
  <si>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</si>
  <si>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</si>
  <si>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</si>
  <si>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</si>
  <si>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</si>
  <si>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</si>
  <si>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</si>
  <si>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</si>
  <si>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</si>
  <si>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</si>
  <si>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</si>
  <si>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</si>
  <si>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</si>
  <si>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</si>
  <si>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</si>
  <si>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</si>
  <si>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</si>
  <si>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</si>
  <si>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</si>
  <si>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</si>
  <si>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</si>
  <si>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</si>
  <si>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</si>
  <si>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</si>
  <si>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</si>
  <si>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</si>
  <si>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</si>
  <si>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</si>
  <si>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</si>
  <si>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</si>
  <si>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</si>
  <si>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</si>
  <si>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</si>
  <si>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</si>
  <si>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</si>
  <si>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</si>
  <si>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</si>
  <si>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</si>
  <si>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</si>
  <si>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</si>
  <si>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</si>
  <si>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</si>
  <si>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</si>
  <si>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</si>
  <si>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</si>
  <si>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</si>
  <si>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</si>
  <si>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</si>
  <si>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</si>
  <si>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</si>
  <si>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</si>
  <si>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</si>
  <si>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</si>
  <si>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</si>
  <si>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</si>
  <si>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</si>
  <si>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</si>
  <si>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</si>
  <si>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</si>
  <si>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</si>
  <si>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</si>
  <si>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</si>
  <si>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</si>
  <si>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</si>
  <si>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</si>
  <si>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</si>
  <si>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</si>
  <si>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</si>
  <si>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</si>
  <si>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</si>
  <si>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</si>
  <si>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</si>
  <si>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</si>
  <si>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</si>
  <si>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</si>
  <si>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</si>
  <si>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</si>
  <si>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</si>
  <si>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</si>
  <si>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</si>
  <si>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</si>
  <si>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</si>
  <si>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</si>
  <si>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</si>
  <si>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</si>
  <si>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</si>
  <si>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</si>
  <si>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</si>
  <si>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</si>
  <si>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</si>
  <si>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</si>
  <si>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</si>
  <si>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</si>
  <si>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</si>
  <si>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</si>
  <si>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</si>
  <si>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</si>
  <si>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</si>
  <si>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</si>
  <si>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</si>
  <si>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</si>
  <si>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</si>
  <si>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</si>
  <si>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</si>
  <si>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</si>
  <si>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</si>
  <si>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</si>
  <si>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</si>
  <si>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</si>
  <si>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</si>
  <si>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</si>
  <si>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</si>
  <si>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</si>
  <si>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</si>
  <si>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</si>
  <si>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</si>
  <si>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</si>
  <si>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</si>
  <si>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</si>
  <si>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</si>
  <si>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</si>
  <si>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</si>
  <si>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</si>
  <si>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</si>
  <si>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</si>
  <si>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</si>
  <si>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</si>
  <si>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</si>
  <si>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</si>
  <si>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</si>
  <si>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</si>
  <si>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</si>
  <si>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</si>
  <si>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</si>
  <si>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</si>
  <si>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</si>
  <si>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</si>
  <si>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</si>
  <si>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</si>
  <si>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</si>
  <si>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</si>
  <si>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</si>
  <si>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</si>
  <si>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</si>
  <si>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</si>
  <si>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</si>
  <si>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</si>
  <si>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</si>
  <si>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</si>
  <si>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</si>
  <si>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</si>
  <si>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</si>
  <si>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</si>
  <si>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</si>
  <si>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</si>
  <si>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</si>
  <si>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</si>
  <si>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</si>
  <si>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</si>
  <si>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</si>
  <si>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</si>
  <si>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</si>
  <si>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</si>
  <si>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</si>
  <si>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</si>
  <si>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</si>
  <si>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</si>
  <si>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</si>
  <si>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</si>
  <si>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</si>
  <si>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</si>
  <si>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</si>
  <si>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</si>
  <si>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</si>
  <si>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</si>
  <si>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</si>
  <si>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</si>
  <si>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</si>
  <si>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</si>
  <si>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</si>
  <si>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</si>
  <si>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</si>
  <si>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</si>
  <si>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</si>
  <si>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</si>
  <si>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</si>
  <si>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</si>
  <si>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</si>
  <si>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</si>
  <si>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</si>
  <si>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</si>
  <si>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</si>
  <si>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</si>
  <si>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</si>
  <si>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</si>
  <si>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</si>
  <si>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</si>
  <si>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</si>
  <si>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</si>
  <si>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</si>
  <si>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</si>
  <si>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</si>
  <si>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</si>
  <si>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</si>
  <si>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</si>
  <si>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</si>
  <si>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</si>
  <si>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</si>
  <si>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</si>
  <si>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</si>
  <si>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</si>
  <si>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</si>
  <si>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</si>
  <si>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</si>
  <si>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</si>
  <si>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</si>
  <si>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</si>
  <si>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</si>
  <si>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</si>
  <si>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</si>
  <si>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</si>
  <si>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</si>
  <si>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</si>
  <si>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</si>
  <si>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</si>
  <si>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</si>
  <si>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</si>
  <si>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</si>
  <si>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</si>
  <si>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</si>
  <si>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</si>
  <si>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</si>
  <si>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</si>
  <si>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</si>
  <si>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</si>
  <si>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</si>
  <si>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</si>
  <si>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</si>
  <si>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</si>
  <si>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</si>
  <si>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</si>
  <si>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</si>
  <si>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</si>
  <si>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</si>
  <si>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</si>
  <si>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</si>
  <si>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</si>
  <si>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</si>
  <si>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</si>
  <si>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</si>
  <si>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</si>
  <si>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</si>
  <si>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</si>
  <si>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</si>
  <si>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</si>
  <si>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</si>
  <si>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</si>
  <si>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</si>
  <si>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</si>
  <si>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</si>
  <si>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</si>
  <si>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</si>
  <si>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</si>
  <si>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</si>
  <si>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</si>
  <si>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</si>
  <si>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</si>
  <si>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</si>
  <si>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</si>
  <si>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</si>
  <si>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</si>
  <si>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</si>
  <si>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</si>
  <si>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</si>
  <si>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</si>
  <si>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</si>
  <si>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</si>
  <si>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</si>
  <si>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</si>
  <si>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</si>
  <si>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</si>
  <si>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</si>
  <si>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</si>
  <si>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</si>
  <si>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</si>
  <si>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</si>
  <si>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</si>
  <si>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</si>
  <si>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</si>
  <si>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</si>
  <si>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</si>
  <si>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</si>
  <si>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</si>
  <si>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</si>
  <si>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</si>
  <si>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</si>
  <si>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</si>
  <si>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</si>
  <si>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</si>
  <si>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</si>
  <si>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</si>
  <si>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</si>
  <si>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</si>
  <si>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</si>
  <si>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</si>
  <si>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</si>
  <si>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</si>
  <si>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</si>
  <si>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</si>
  <si>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</si>
  <si>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</si>
  <si>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</si>
  <si>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</si>
  <si>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</si>
  <si>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</si>
  <si>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</si>
  <si>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</si>
  <si>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</si>
  <si>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</si>
  <si>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</si>
  <si>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</si>
  <si>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</si>
  <si>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</si>
  <si>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</si>
  <si>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</si>
  <si>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</si>
  <si>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</si>
  <si>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</si>
  <si>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</si>
  <si>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</si>
  <si>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</si>
  <si>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</si>
  <si>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</si>
  <si>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</si>
  <si>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</si>
  <si>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</si>
  <si>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</si>
  <si>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</si>
  <si>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</si>
  <si>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</si>
  <si>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</si>
  <si>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</si>
  <si>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</si>
  <si>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</si>
  <si>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</si>
  <si>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</si>
  <si>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</si>
  <si>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</si>
  <si>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</si>
  <si>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</si>
  <si>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</si>
  <si>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</si>
  <si>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</si>
  <si>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</si>
  <si>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</si>
  <si>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</si>
  <si>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</si>
  <si>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</si>
  <si>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</si>
  <si>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</si>
  <si>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</si>
  <si>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</si>
  <si>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</si>
  <si>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</si>
  <si>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</si>
  <si>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</si>
  <si>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</si>
  <si>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</si>
  <si>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</si>
  <si>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</si>
  <si>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</si>
  <si>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</si>
  <si>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</si>
  <si>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</si>
  <si>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</si>
  <si>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</si>
  <si>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</si>
  <si>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</si>
  <si>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</si>
  <si>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</si>
  <si>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</si>
  <si>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</si>
  <si>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</si>
  <si>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</si>
  <si>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</si>
  <si>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</si>
  <si>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</si>
  <si>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</si>
  <si>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</si>
  <si>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</si>
  <si>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</si>
  <si>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</si>
  <si>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</si>
  <si>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</si>
  <si>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</si>
  <si>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</si>
  <si>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</si>
  <si>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</si>
  <si>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</si>
  <si>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</si>
  <si>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</si>
  <si>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</si>
  <si>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</si>
  <si>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</si>
  <si>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</si>
  <si>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</si>
  <si>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</si>
  <si>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</si>
  <si>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</si>
  <si>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</si>
  <si>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</si>
  <si>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</si>
  <si>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</si>
  <si>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</si>
  <si>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</si>
  <si>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</si>
  <si>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</si>
  <si>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</si>
  <si>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</si>
  <si>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</si>
  <si>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</si>
  <si>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</si>
  <si>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</si>
  <si>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</si>
  <si>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</si>
  <si>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</si>
  <si>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</si>
  <si>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</si>
  <si>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</si>
  <si>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</si>
  <si>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</si>
  <si>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</si>
  <si>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</si>
  <si>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</si>
  <si>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</si>
  <si>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</si>
  <si>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</si>
  <si>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</si>
  <si>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</si>
  <si>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</si>
  <si>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</si>
  <si>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</si>
  <si>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</si>
  <si>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</si>
  <si>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</si>
  <si>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</si>
  <si>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</si>
  <si>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</si>
  <si>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</si>
  <si>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</si>
  <si>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</si>
  <si>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</si>
  <si>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</si>
  <si>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</si>
  <si>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</si>
  <si>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</si>
  <si>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</si>
  <si>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</si>
  <si>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</si>
  <si>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</si>
  <si>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</si>
  <si>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</si>
  <si>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</si>
  <si>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</si>
  <si>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</si>
  <si>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</si>
  <si>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</si>
  <si>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</si>
  <si>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</si>
  <si>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</si>
  <si>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</si>
  <si>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</si>
  <si>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</si>
  <si>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</si>
  <si>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</si>
  <si>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</si>
  <si>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</si>
  <si>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</si>
  <si>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</si>
  <si>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</si>
  <si>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</si>
  <si>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</si>
  <si>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</si>
  <si>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</si>
  <si>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</si>
  <si>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</si>
  <si>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</si>
  <si>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</si>
  <si>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</si>
  <si>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</si>
  <si>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</si>
  <si>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</si>
  <si>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</si>
  <si>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</si>
  <si>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</si>
  <si>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</si>
  <si>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</si>
  <si>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</si>
  <si>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</si>
  <si>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</si>
  <si>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</si>
  <si>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</si>
  <si>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</si>
  <si>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</si>
  <si>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</si>
  <si>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</si>
  <si>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</si>
  <si>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</si>
  <si>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</si>
  <si>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</si>
  <si>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</si>
  <si>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</si>
  <si>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</si>
  <si>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</si>
  <si>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</si>
  <si>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</si>
  <si>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</si>
  <si>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</si>
  <si>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</si>
  <si>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</si>
  <si>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</si>
  <si>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</si>
  <si>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</si>
  <si>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</si>
  <si>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</si>
  <si>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</si>
  <si>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</si>
  <si>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</si>
  <si>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</si>
  <si>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</si>
  <si>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</si>
  <si>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</si>
  <si>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</si>
  <si>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</si>
  <si>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</si>
  <si>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</si>
  <si>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</si>
  <si>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</si>
  <si>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</si>
  <si>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</si>
  <si>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</si>
  <si>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</si>
  <si>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</si>
  <si>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</si>
  <si>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</si>
  <si>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</si>
  <si>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</si>
  <si>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</si>
  <si>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</si>
  <si>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</si>
  <si>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</si>
  <si>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</si>
  <si>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</si>
  <si>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</si>
  <si>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</si>
  <si>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</si>
  <si>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</si>
  <si>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</si>
  <si>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</si>
  <si>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</si>
  <si>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</si>
  <si>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</si>
  <si>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</si>
  <si>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</si>
  <si>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</si>
  <si>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</si>
  <si>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</si>
  <si>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</si>
  <si>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</si>
  <si>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</si>
  <si>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</si>
  <si>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</si>
  <si>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</si>
  <si>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</si>
  <si>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</si>
  <si>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</si>
  <si>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</si>
  <si>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</si>
  <si>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</si>
  <si>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</si>
  <si>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</si>
  <si>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</si>
  <si>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</si>
  <si>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</si>
  <si>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</si>
  <si>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</si>
  <si>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</si>
  <si>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</si>
  <si>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</si>
  <si>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</si>
  <si>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</si>
  <si>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</si>
  <si>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</si>
  <si>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</si>
  <si>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</si>
  <si>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</si>
  <si>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</si>
  <si>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</si>
  <si>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</si>
  <si>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</si>
  <si>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</si>
  <si>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</si>
  <si>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</si>
  <si>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</si>
  <si>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</si>
  <si>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</si>
  <si>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</si>
  <si>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</si>
  <si>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</si>
  <si>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</si>
  <si>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</si>
  <si>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</si>
  <si>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</si>
  <si>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</si>
  <si>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</si>
  <si>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</si>
  <si>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</si>
  <si>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</si>
  <si>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</si>
  <si>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</si>
  <si>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</si>
  <si>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</si>
  <si>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</si>
  <si>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</si>
  <si>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</si>
  <si>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</si>
  <si>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</si>
  <si>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</si>
  <si>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</si>
  <si>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</si>
  <si>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</si>
  <si>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</si>
  <si>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</si>
  <si>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</si>
  <si>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</si>
  <si>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</si>
  <si>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</si>
  <si>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</si>
  <si>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</si>
  <si>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</si>
  <si>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</si>
  <si>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</si>
  <si>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</si>
  <si>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</si>
  <si>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</si>
  <si>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</si>
  <si>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</si>
  <si>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</si>
  <si>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</si>
  <si>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</si>
  <si>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</si>
  <si>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</si>
  <si>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</si>
  <si>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</si>
  <si>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</si>
  <si>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</si>
  <si>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</si>
  <si>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</si>
  <si>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</si>
  <si>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</si>
  <si>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</si>
  <si>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</si>
  <si>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</si>
  <si>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</si>
  <si>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</si>
  <si>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</si>
  <si>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</si>
  <si>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</si>
  <si>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</si>
  <si>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</si>
  <si>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</si>
  <si>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</si>
  <si>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</si>
  <si>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</si>
  <si>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</si>
  <si>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</si>
  <si>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</si>
  <si>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</si>
  <si>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</si>
  <si>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</si>
  <si>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</si>
  <si>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</si>
  <si>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</si>
  <si>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</si>
  <si>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</si>
  <si>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</si>
  <si>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</si>
  <si>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</si>
  <si>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</si>
  <si>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</si>
  <si>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</si>
  <si>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</si>
  <si>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</si>
  <si>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</si>
  <si>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</si>
  <si>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</si>
  <si>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</si>
  <si>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</si>
  <si>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</si>
  <si>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</si>
  <si>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</si>
  <si>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</si>
  <si>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</si>
  <si>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</si>
  <si>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</si>
  <si>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</si>
  <si>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</si>
  <si>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</si>
  <si>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</si>
  <si>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</si>
  <si>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</si>
  <si>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</si>
  <si>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</si>
  <si>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</si>
  <si>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</si>
  <si>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</si>
  <si>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</si>
  <si>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</si>
  <si>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</si>
  <si>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</si>
  <si>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</si>
  <si>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</si>
  <si>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</si>
  <si>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</si>
  <si>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</si>
  <si>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</si>
  <si>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</si>
  <si>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</si>
  <si>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</si>
  <si>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</si>
  <si>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</si>
  <si>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</si>
  <si>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</si>
  <si>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</si>
  <si>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</si>
  <si>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</si>
  <si>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</si>
  <si>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</si>
  <si>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</si>
  <si>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</si>
  <si>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</si>
  <si>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</si>
  <si>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</si>
  <si>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</si>
  <si>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</si>
  <si>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</si>
  <si>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</si>
  <si>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</si>
  <si>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</si>
  <si>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</si>
  <si>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</si>
  <si>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</si>
  <si>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</si>
  <si>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</si>
  <si>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</si>
  <si>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</si>
  <si>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</si>
  <si>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</si>
  <si>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</si>
  <si>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</si>
  <si>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</si>
  <si>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</si>
  <si>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</si>
  <si>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</si>
  <si>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</si>
  <si>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</si>
  <si>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</si>
  <si>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</si>
  <si>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</si>
  <si>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</si>
  <si>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</si>
  <si>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</si>
  <si>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</si>
  <si>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</si>
  <si>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</si>
  <si>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</si>
  <si>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</si>
  <si>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</si>
  <si>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</si>
  <si>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</si>
  <si>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</si>
  <si>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</si>
  <si>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</si>
  <si>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</si>
  <si>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</si>
  <si>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</si>
  <si>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</si>
  <si>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</si>
  <si>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</si>
  <si>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</si>
  <si>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</si>
  <si>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</si>
  <si>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</si>
  <si>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</si>
  <si>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</si>
  <si>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</si>
  <si>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</si>
  <si>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</si>
  <si>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</si>
  <si>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</si>
  <si>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</si>
  <si>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</si>
  <si>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</si>
  <si>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</si>
  <si>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</si>
  <si>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</si>
  <si>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</si>
  <si>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</si>
  <si>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</si>
  <si>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</si>
  <si>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</si>
  <si>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</si>
  <si>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</si>
  <si>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</si>
  <si>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</si>
  <si>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</si>
  <si>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</si>
  <si>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</si>
  <si>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</si>
  <si>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</si>
  <si>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</si>
  <si>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</si>
  <si>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</si>
  <si>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</si>
  <si>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</si>
  <si>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</si>
  <si>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</si>
  <si>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</si>
  <si>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</si>
  <si>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</si>
  <si>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</si>
  <si>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</si>
  <si>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</si>
  <si>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</si>
  <si>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</si>
  <si>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</si>
  <si>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</si>
  <si>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</si>
  <si>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</si>
  <si>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</si>
  <si>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</si>
  <si>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</si>
  <si>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</si>
  <si>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</si>
  <si>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</si>
  <si>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</si>
  <si>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</si>
  <si>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</si>
  <si>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</si>
  <si>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</si>
  <si>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</si>
  <si>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</si>
  <si>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</si>
  <si>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</si>
  <si>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</si>
  <si>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</si>
  <si>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</si>
  <si>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</si>
  <si>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</si>
  <si>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</si>
  <si>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</si>
  <si>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</si>
  <si>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</si>
  <si>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</si>
  <si>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</si>
  <si>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</si>
  <si>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</si>
  <si>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</si>
  <si>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</si>
  <si>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</si>
  <si>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</si>
  <si>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</si>
  <si>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</si>
  <si>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</si>
  <si>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</si>
  <si>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</si>
  <si>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</si>
  <si>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</si>
  <si>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</si>
  <si>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</si>
  <si>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</si>
  <si>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</si>
  <si>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</si>
  <si>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</si>
  <si>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</si>
  <si>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</si>
  <si>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</si>
  <si>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</si>
  <si>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</si>
  <si>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</si>
  <si>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</si>
  <si>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</si>
  <si>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</si>
  <si>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</si>
  <si>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</si>
  <si>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</si>
  <si>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</si>
  <si>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</si>
  <si>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</si>
  <si>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</si>
  <si>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</si>
  <si>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</si>
  <si>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</si>
  <si>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</si>
  <si>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</si>
  <si>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</si>
  <si>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</si>
  <si>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</si>
  <si>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</si>
  <si>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</si>
  <si>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</si>
  <si>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</si>
  <si>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</si>
  <si>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</si>
  <si>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</si>
  <si>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</si>
  <si>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</si>
  <si>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</si>
  <si>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</si>
  <si>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</si>
  <si>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</si>
  <si>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</si>
  <si>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</si>
  <si>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</si>
  <si>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</si>
  <si>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</si>
  <si>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</si>
  <si>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</si>
  <si>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</si>
  <si>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</si>
  <si>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</si>
  <si>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</si>
  <si>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</si>
  <si>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</si>
  <si>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</si>
  <si>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</si>
  <si>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</si>
  <si>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</si>
  <si>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</si>
  <si>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</si>
  <si>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</si>
  <si>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</si>
  <si>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</si>
  <si>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</si>
  <si>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</si>
  <si>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</si>
  <si>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</si>
  <si>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</si>
  <si>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</si>
  <si>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</si>
  <si>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</si>
  <si>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</si>
  <si>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</si>
  <si>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</si>
  <si>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</si>
  <si>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</si>
  <si>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</si>
  <si>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</si>
  <si>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</si>
  <si>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</si>
  <si>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</si>
  <si>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</si>
  <si>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</si>
  <si>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</si>
  <si>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</si>
  <si>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</si>
  <si>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</si>
  <si>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</si>
  <si>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</si>
  <si>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</si>
  <si>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</si>
  <si>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</si>
  <si>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</si>
  <si>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</si>
  <si>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</si>
  <si>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</si>
  <si>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</si>
  <si>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</si>
  <si>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</si>
  <si>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</si>
  <si>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</si>
  <si>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</si>
  <si>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</si>
  <si>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</si>
  <si>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</si>
  <si>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</si>
  <si>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</si>
  <si>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</si>
  <si>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</si>
  <si>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</si>
  <si>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</si>
  <si>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</si>
  <si>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</si>
  <si>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</si>
  <si>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</si>
  <si>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</si>
  <si>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</si>
  <si>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</si>
  <si>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</si>
  <si>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</si>
  <si>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</si>
  <si>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</si>
  <si>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</si>
  <si>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</si>
  <si>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</si>
  <si>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</si>
  <si>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</si>
  <si>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</si>
  <si>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</si>
  <si>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</si>
  <si>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</si>
  <si>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</si>
  <si>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</si>
  <si>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</si>
  <si>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</si>
  <si>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</si>
  <si>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</si>
  <si>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</si>
  <si>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</si>
  <si>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</si>
  <si>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</si>
  <si>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</si>
  <si>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</si>
  <si>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</si>
  <si>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</si>
  <si>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</si>
  <si>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</si>
  <si>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</si>
  <si>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</si>
  <si>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</si>
  <si>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</si>
  <si>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</si>
  <si>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</si>
  <si>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</si>
  <si>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</si>
  <si>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</si>
  <si>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</si>
  <si>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</si>
  <si>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</si>
  <si>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</si>
  <si>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</si>
  <si>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</si>
  <si>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</si>
  <si>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</si>
  <si>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</si>
  <si>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</si>
  <si>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</si>
  <si>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</si>
  <si>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</si>
  <si>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</si>
  <si>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</si>
  <si>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</si>
  <si>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</si>
  <si>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</si>
  <si>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</si>
  <si>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</si>
  <si>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</si>
  <si>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</si>
  <si>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</si>
  <si>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</si>
  <si>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</si>
  <si>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</si>
  <si>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</si>
  <si>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</si>
  <si>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</si>
  <si>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</si>
  <si>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</si>
  <si>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</si>
  <si>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</si>
  <si>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</si>
  <si>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</si>
  <si>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</si>
  <si>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</si>
  <si>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</si>
  <si>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</si>
  <si>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</si>
  <si>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</si>
  <si>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</si>
  <si>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</si>
  <si>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</si>
  <si>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</si>
  <si>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</si>
  <si>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</si>
  <si>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</si>
  <si>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</si>
  <si>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</si>
  <si>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</si>
  <si>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</si>
  <si>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</si>
  <si>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</si>
  <si>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</si>
  <si>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</si>
  <si>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</si>
  <si>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</si>
  <si>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</si>
  <si>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</si>
  <si>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</si>
  <si>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</si>
  <si>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</si>
  <si>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</si>
  <si>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</si>
  <si>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</si>
  <si>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</si>
  <si>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</si>
  <si>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</si>
  <si>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</si>
  <si>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</si>
  <si>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</si>
  <si>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</si>
  <si>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</si>
  <si>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</si>
  <si>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</si>
  <si>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</si>
  <si>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</si>
  <si>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</si>
  <si>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</si>
  <si>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</si>
  <si>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</si>
  <si>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</si>
  <si>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</si>
  <si>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</si>
  <si>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</si>
  <si>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</si>
  <si>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</si>
  <si>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</si>
  <si>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</si>
  <si>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</si>
  <si>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</si>
  <si>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</si>
  <si>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</si>
  <si>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</si>
  <si>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</si>
  <si>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</si>
  <si>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</si>
  <si>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</si>
  <si>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</si>
  <si>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</si>
  <si>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</si>
  <si>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</si>
  <si>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</si>
  <si>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</si>
  <si>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</si>
  <si>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</si>
  <si>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</si>
  <si>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</si>
  <si>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</si>
  <si>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</si>
  <si>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</si>
  <si>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</si>
  <si>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</si>
  <si>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</si>
  <si>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</si>
  <si>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</si>
  <si>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</si>
  <si>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</si>
  <si>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</si>
  <si>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</si>
  <si>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</si>
  <si>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</si>
  <si>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</si>
  <si>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</si>
  <si>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</si>
  <si>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</si>
  <si>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</si>
  <si>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</si>
  <si>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</si>
  <si>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</si>
  <si>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</si>
  <si>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</si>
  <si>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</si>
  <si>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</si>
  <si>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</si>
  <si>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</si>
  <si>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</si>
  <si>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</si>
  <si>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</si>
  <si>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</si>
  <si>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</si>
  <si>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</si>
  <si>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</si>
  <si>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</si>
  <si>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</si>
  <si>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</si>
  <si>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</si>
  <si>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</si>
  <si>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</si>
  <si>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</si>
  <si>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</si>
  <si>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</si>
  <si>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</si>
  <si>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</si>
  <si>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</si>
  <si>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</si>
  <si>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</si>
  <si>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</si>
  <si>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</si>
  <si>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</si>
  <si>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</si>
  <si>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</si>
  <si>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</si>
  <si>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</si>
  <si>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</si>
  <si>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</si>
  <si>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</si>
  <si>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</si>
  <si>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</si>
  <si>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</si>
  <si>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</si>
  <si>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</si>
  <si>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</si>
  <si>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</si>
  <si>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</si>
  <si>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</si>
  <si>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</si>
  <si>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</si>
  <si>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</si>
  <si>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</si>
  <si>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</si>
  <si>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</si>
  <si>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</si>
  <si>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</si>
  <si>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</si>
  <si>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</si>
  <si>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</si>
  <si>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</si>
  <si>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</si>
  <si>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</si>
  <si>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</si>
  <si>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</si>
  <si>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</si>
  <si>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</si>
  <si>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</si>
  <si>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</si>
  <si>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</si>
  <si>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</si>
  <si>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</si>
  <si>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</si>
  <si>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</si>
  <si>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</si>
  <si>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</si>
  <si>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</si>
  <si>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</si>
  <si>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</si>
  <si>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</si>
  <si>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</si>
  <si>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</si>
  <si>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</si>
  <si>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</si>
  <si>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</si>
  <si>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</si>
  <si>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</si>
  <si>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</si>
  <si>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</si>
  <si>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</si>
  <si>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</si>
  <si>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</si>
  <si>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</si>
  <si>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</si>
  <si>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</si>
  <si>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</si>
  <si>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</si>
  <si>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</si>
  <si>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</si>
  <si>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</si>
  <si>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</si>
  <si>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</si>
  <si>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</si>
  <si>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</si>
  <si>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</si>
  <si>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</si>
  <si>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</si>
  <si>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</si>
  <si>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</si>
  <si>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</si>
  <si>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</si>
  <si>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</si>
  <si>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</si>
  <si>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</si>
  <si>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</si>
  <si>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</si>
  <si>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</si>
  <si>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</si>
  <si>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</si>
  <si>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</si>
  <si>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</si>
  <si>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</si>
  <si>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</si>
  <si>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</si>
  <si>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</si>
  <si>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</si>
  <si>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</si>
  <si>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</si>
  <si>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</si>
  <si>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</si>
  <si>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</si>
  <si>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</si>
  <si>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</si>
  <si>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</si>
  <si>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</si>
  <si>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</si>
  <si>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</si>
  <si>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</si>
  <si>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</si>
  <si>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</si>
  <si>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</si>
  <si>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</si>
  <si>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</si>
  <si>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</si>
  <si>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</si>
  <si>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</si>
  <si>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</si>
  <si>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</si>
  <si>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</si>
  <si>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</si>
  <si>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</si>
  <si>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</si>
  <si>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</si>
  <si>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</si>
  <si>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</si>
  <si>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</si>
  <si>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</si>
  <si>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</si>
  <si>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</si>
  <si>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</si>
  <si>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</si>
  <si>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</si>
  <si>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</si>
  <si>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</si>
  <si>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</si>
  <si>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</si>
  <si>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</si>
  <si>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</si>
  <si>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</si>
  <si>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</si>
  <si>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</si>
  <si>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</si>
  <si>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</si>
  <si>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</si>
  <si>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</si>
  <si>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</si>
  <si>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</si>
  <si>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</si>
  <si>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</si>
  <si>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</si>
  <si>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</si>
  <si>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</si>
  <si>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</si>
  <si>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</si>
  <si>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</si>
  <si>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</si>
  <si>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</si>
  <si>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</si>
  <si>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</si>
  <si>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</si>
  <si>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</si>
  <si>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</si>
  <si>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</si>
  <si>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</si>
  <si>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</si>
  <si>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</si>
  <si>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</si>
  <si>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</si>
  <si>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</si>
  <si>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</si>
  <si>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</si>
  <si>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</si>
  <si>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</si>
  <si>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</si>
  <si>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</si>
  <si>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</si>
  <si>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</si>
  <si>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</si>
  <si>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</si>
  <si>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</si>
  <si>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</si>
  <si>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</si>
  <si>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</si>
  <si>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</si>
  <si>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</si>
  <si>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</si>
  <si>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</si>
  <si>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</si>
  <si>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</si>
  <si>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</si>
  <si>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</si>
  <si>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</si>
  <si>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</si>
  <si>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</si>
  <si>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</si>
  <si>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</si>
  <si>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</si>
  <si>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</si>
  <si>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</si>
  <si>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</si>
  <si>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</si>
  <si>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</si>
  <si>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</si>
  <si>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</si>
  <si>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</si>
  <si>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</si>
  <si>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</si>
  <si>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</si>
  <si>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</si>
  <si>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</si>
  <si>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</si>
  <si>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</si>
  <si>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</si>
  <si>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</si>
  <si>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</si>
  <si>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</si>
  <si>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</si>
  <si>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</si>
  <si>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</si>
  <si>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</si>
  <si>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</si>
  <si>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</si>
  <si>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</si>
  <si>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</si>
  <si>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</si>
  <si>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</si>
  <si>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</si>
  <si>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</si>
  <si>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</si>
  <si>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</si>
  <si>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</si>
  <si>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</si>
  <si>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</si>
  <si>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</si>
  <si>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</si>
  <si>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</si>
  <si>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</si>
  <si>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</si>
  <si>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</si>
  <si>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</si>
  <si>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</si>
  <si>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</si>
  <si>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</si>
  <si>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</si>
  <si>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</si>
  <si>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</si>
  <si>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</si>
  <si>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</si>
  <si>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</si>
  <si>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</si>
  <si>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</si>
  <si>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</si>
  <si>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</si>
  <si>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</si>
  <si>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</si>
  <si>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</si>
  <si>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</si>
  <si>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</si>
  <si>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</si>
  <si>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</si>
  <si>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</si>
  <si>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</si>
  <si>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</si>
  <si>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</si>
  <si>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</si>
  <si>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</si>
  <si>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</si>
  <si>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</si>
  <si>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</si>
  <si>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</si>
  <si>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</si>
  <si>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</si>
  <si>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</si>
  <si>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</si>
  <si>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</si>
  <si>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</si>
  <si>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</si>
  <si>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</si>
  <si>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</si>
  <si>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</si>
  <si>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</si>
  <si>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</si>
  <si>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</si>
  <si>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</si>
  <si>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</si>
  <si>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</si>
  <si>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</si>
  <si>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</si>
  <si>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</si>
  <si>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</si>
  <si>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</si>
  <si>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</si>
  <si>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</si>
  <si>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</si>
  <si>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</si>
  <si>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</si>
  <si>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</si>
  <si>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</si>
  <si>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</si>
  <si>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</si>
  <si>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</si>
  <si>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</si>
  <si>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</si>
  <si>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</si>
  <si>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</si>
  <si>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</si>
  <si>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</si>
  <si>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</si>
  <si>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</si>
  <si>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</si>
  <si>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</si>
  <si>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</si>
  <si>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</si>
  <si>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</si>
  <si>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</si>
  <si>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</si>
  <si>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</si>
  <si>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</si>
  <si>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</si>
  <si>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</si>
  <si>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</si>
  <si>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</si>
  <si>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</si>
  <si>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</si>
  <si>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</si>
  <si>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</si>
  <si>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</si>
  <si>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</si>
  <si>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</si>
  <si>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</si>
  <si>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</si>
  <si>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</si>
  <si>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</si>
  <si>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</si>
  <si>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</si>
  <si>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</si>
  <si>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</si>
  <si>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</si>
  <si>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</si>
  <si>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</si>
  <si>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</si>
  <si>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</si>
  <si>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</si>
  <si>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</si>
  <si>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</si>
  <si>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</si>
  <si>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</si>
  <si>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</si>
  <si>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</si>
  <si>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</si>
  <si>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</si>
  <si>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</si>
  <si>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</si>
  <si>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</si>
  <si>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</si>
  <si>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</si>
  <si>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</si>
  <si>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</si>
  <si>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</si>
  <si>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</si>
  <si>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</si>
  <si>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</si>
  <si>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</si>
  <si>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</si>
  <si>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</si>
  <si>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</si>
  <si>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</si>
  <si>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</si>
  <si>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</si>
  <si>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</si>
  <si>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</si>
  <si>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</si>
  <si>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</si>
  <si>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</si>
  <si>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</si>
  <si>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</si>
  <si>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</si>
  <si>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</si>
  <si>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</si>
  <si>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</si>
  <si>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</si>
  <si>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</si>
  <si>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</si>
  <si>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</si>
  <si>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</si>
  <si>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</si>
  <si>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</si>
  <si>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</si>
  <si>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</si>
  <si>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</si>
  <si>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</si>
  <si>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</si>
  <si>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</si>
  <si>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</si>
  <si>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</si>
  <si>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</si>
  <si>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</si>
  <si>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</si>
  <si>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</si>
  <si>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</si>
  <si>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</si>
  <si>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</si>
  <si>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</si>
  <si>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</si>
  <si>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</si>
  <si>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</si>
  <si>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</si>
  <si>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</si>
  <si>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</si>
  <si>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</si>
  <si>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</si>
  <si>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</si>
  <si>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</si>
  <si>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</si>
  <si>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</si>
  <si>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</si>
  <si>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</si>
  <si>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</si>
  <si>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</si>
  <si>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</si>
  <si>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</si>
  <si>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</si>
  <si>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</si>
  <si>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</si>
  <si>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</si>
  <si>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</si>
  <si>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</si>
  <si>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</si>
  <si>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</si>
  <si>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</si>
  <si>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</si>
  <si>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</si>
  <si>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</si>
  <si>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</si>
  <si>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</si>
  <si>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</si>
  <si>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</si>
  <si>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</si>
  <si>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</si>
  <si>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</si>
  <si>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</si>
  <si>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</si>
  <si>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</si>
  <si>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</si>
  <si>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</si>
  <si>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</si>
  <si>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</si>
  <si>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</si>
  <si>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</si>
  <si>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</si>
  <si>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</si>
  <si>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</si>
  <si>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</si>
  <si>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</si>
  <si>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</si>
  <si>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</si>
  <si>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</si>
  <si>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</si>
  <si>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</si>
  <si>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</si>
  <si>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</si>
  <si>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</si>
  <si>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</si>
  <si>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</si>
  <si>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</si>
  <si>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</si>
  <si>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</si>
  <si>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</si>
  <si>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</si>
  <si>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</si>
  <si>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</si>
  <si>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</si>
  <si>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</si>
  <si>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</si>
  <si>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</si>
  <si>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</si>
  <si>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</si>
  <si>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</si>
  <si>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</si>
  <si>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</si>
  <si>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</si>
  <si>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</si>
  <si>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</si>
  <si>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</si>
  <si>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</si>
  <si>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</si>
  <si>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</si>
  <si>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</si>
  <si>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</si>
  <si>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</si>
  <si>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</si>
  <si>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</si>
  <si>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</si>
  <si>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</si>
  <si>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</si>
  <si>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</si>
  <si>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</si>
  <si>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</si>
  <si>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</si>
  <si>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</si>
  <si>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</si>
  <si>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</si>
  <si>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</si>
  <si>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</si>
  <si>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</si>
  <si>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</si>
  <si>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</si>
  <si>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</si>
  <si>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</si>
  <si>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</si>
  <si>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</si>
  <si>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</si>
  <si>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</si>
  <si>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</si>
  <si>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</si>
  <si>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</si>
  <si>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</si>
  <si>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</si>
  <si>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</si>
  <si>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</si>
  <si>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</si>
  <si>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</si>
  <si>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</si>
  <si>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</si>
  <si>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</si>
  <si>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</si>
  <si>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</si>
  <si>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</si>
  <si>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</si>
  <si>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</si>
  <si>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</si>
  <si>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</si>
  <si>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</si>
  <si>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</si>
  <si>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</si>
  <si>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</si>
  <si>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</si>
  <si>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</si>
  <si>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</si>
  <si>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</si>
  <si>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</si>
  <si>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</si>
  <si>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</si>
  <si>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</si>
  <si>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</si>
  <si>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</si>
  <si>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</si>
  <si>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</si>
  <si>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</si>
  <si>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</si>
  <si>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</si>
  <si>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</si>
  <si>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</si>
  <si>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</si>
  <si>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</si>
  <si>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</si>
  <si>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</si>
  <si>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</si>
  <si>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</si>
  <si>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</si>
  <si>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</si>
  <si>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</si>
  <si>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</si>
  <si>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OPĆINA MARTIJANEC</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</si>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</sst>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600296.95999999996</v>
      </c>
      <c r="D2" s="7">
        <f>'PR-RAS'!E6</f>
        <v>814557.04000000015</v>
      </c>
      <c r="E2" s="7">
        <v>0</v>
      </c>
      <c r="F2" s="7">
        <v>0</v>
      </c>
      <c r="G2" s="8">
        <f t="shared" ref="G2:G274" si="0">(B2/1000)*(C2*1+D2*2)</f>
        <v>2229.41104</v>
      </c>
      <c r="H2" s="8">
        <f t="shared" ref="H2:H274" si="1">ABS(C2-ROUND(C2,0))+ABS(D2-ROUND(D2,0))</f>
        <v>8.0000000190921128E-2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287018.27</v>
      </c>
      <c r="D3" s="2">
        <f>'PR-RAS'!E7</f>
        <v>371090.15000000008</v>
      </c>
      <c r="E3" s="2">
        <v>0</v>
      </c>
      <c r="F3" s="2">
        <v>0</v>
      </c>
      <c r="G3" s="3">
        <f t="shared" si="0"/>
        <v>2058.3971400000005</v>
      </c>
      <c r="H3" s="3">
        <f t="shared" si="1"/>
        <v>0.42000000010011718</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281683.06</v>
      </c>
      <c r="D4" s="2">
        <f>'PR-RAS'!E8</f>
        <v>360252.69000000006</v>
      </c>
      <c r="E4" s="2">
        <v>0</v>
      </c>
      <c r="F4" s="2">
        <v>0</v>
      </c>
      <c r="G4" s="3">
        <f t="shared" si="0"/>
        <v>3006.5653200000006</v>
      </c>
      <c r="H4" s="3">
        <f t="shared" si="1"/>
        <v>0.36999999993713573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239235.32</v>
      </c>
      <c r="D5" s="2">
        <f>'PR-RAS'!E9</f>
        <v>303137.7</v>
      </c>
      <c r="E5" s="2">
        <v>0</v>
      </c>
      <c r="F5" s="2">
        <v>0</v>
      </c>
      <c r="G5" s="3">
        <f t="shared" si="0"/>
        <v>3382.04288</v>
      </c>
      <c r="H5" s="3">
        <f t="shared" si="1"/>
        <v>0.61999999999534339</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12611.33</v>
      </c>
      <c r="D6" s="2">
        <f>'PR-RAS'!E10</f>
        <v>15101.01</v>
      </c>
      <c r="E6" s="2">
        <v>0</v>
      </c>
      <c r="F6" s="2">
        <v>0</v>
      </c>
      <c r="G6" s="3">
        <f t="shared" si="0"/>
        <v>214.06674999999998</v>
      </c>
      <c r="H6" s="3">
        <f t="shared" si="1"/>
        <v>0.34000000000014552</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1382.14</v>
      </c>
      <c r="D7" s="2">
        <f>'PR-RAS'!E11</f>
        <v>5813.34</v>
      </c>
      <c r="E7" s="2">
        <v>0</v>
      </c>
      <c r="F7" s="2">
        <v>0</v>
      </c>
      <c r="G7" s="3">
        <f t="shared" si="0"/>
        <v>78.05292</v>
      </c>
      <c r="H7" s="3">
        <f t="shared" si="1"/>
        <v>0.48000000000024556</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5207.45</v>
      </c>
      <c r="D8" s="2">
        <f>'PR-RAS'!E12</f>
        <v>1477.46</v>
      </c>
      <c r="E8" s="2">
        <v>0</v>
      </c>
      <c r="F8" s="2">
        <v>0</v>
      </c>
      <c r="G8" s="3">
        <f t="shared" si="0"/>
        <v>57.136589999999998</v>
      </c>
      <c r="H8" s="3">
        <f t="shared" si="1"/>
        <v>0.90999999999985448</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23246.82</v>
      </c>
      <c r="D9" s="2">
        <f>'PR-RAS'!E13</f>
        <v>34723.18</v>
      </c>
      <c r="E9" s="2">
        <v>0</v>
      </c>
      <c r="F9" s="2">
        <v>0</v>
      </c>
      <c r="G9" s="3">
        <f t="shared" si="0"/>
        <v>741.54543999999999</v>
      </c>
      <c r="H9" s="3">
        <f t="shared" si="1"/>
        <v>0.36000000000058208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4294.3100000000004</v>
      </c>
      <c r="D19" s="2">
        <f>'PR-RAS'!E23</f>
        <v>9462.58</v>
      </c>
      <c r="E19" s="2">
        <v>0</v>
      </c>
      <c r="F19" s="2">
        <v>0</v>
      </c>
      <c r="G19" s="3">
        <f t="shared" si="0"/>
        <v>417.95045999999996</v>
      </c>
      <c r="H19" s="3">
        <f t="shared" si="1"/>
        <v>0.73000000000047294</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189.48</v>
      </c>
      <c r="E20" s="2">
        <v>0</v>
      </c>
      <c r="F20" s="2">
        <v>0</v>
      </c>
      <c r="G20" s="3">
        <f t="shared" si="0"/>
        <v>7.2002399999999991</v>
      </c>
      <c r="H20" s="3">
        <f t="shared" si="1"/>
        <v>0.47999999999998977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4294.3100000000004</v>
      </c>
      <c r="D23" s="2">
        <f>'PR-RAS'!E27</f>
        <v>9273.1</v>
      </c>
      <c r="E23" s="2">
        <v>0</v>
      </c>
      <c r="F23" s="2">
        <v>0</v>
      </c>
      <c r="G23" s="3">
        <f t="shared" si="0"/>
        <v>502.49122</v>
      </c>
      <c r="H23" s="3">
        <f t="shared" si="1"/>
        <v>0.41000000000076398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1040.9000000000001</v>
      </c>
      <c r="D25" s="2">
        <f>'PR-RAS'!E29</f>
        <v>1374.88</v>
      </c>
      <c r="E25" s="2">
        <v>0</v>
      </c>
      <c r="F25" s="2">
        <v>0</v>
      </c>
      <c r="G25" s="3">
        <f t="shared" si="0"/>
        <v>90.975840000000005</v>
      </c>
      <c r="H25" s="3">
        <f t="shared" si="1"/>
        <v>0.21999999999979991</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1040.9000000000001</v>
      </c>
      <c r="D27" s="2">
        <f>'PR-RAS'!E31</f>
        <v>1374.88</v>
      </c>
      <c r="E27" s="2">
        <v>0</v>
      </c>
      <c r="F27" s="2">
        <v>0</v>
      </c>
      <c r="G27" s="3">
        <f t="shared" si="0"/>
        <v>98.55716000000001</v>
      </c>
      <c r="H27" s="3">
        <f t="shared" si="1"/>
        <v>0.21999999999979991</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204854.83</v>
      </c>
      <c r="D45" s="2">
        <f>'PR-RAS'!E49</f>
        <v>342944.03</v>
      </c>
      <c r="E45" s="2">
        <v>0</v>
      </c>
      <c r="F45" s="2">
        <v>0</v>
      </c>
      <c r="G45" s="3">
        <f t="shared" si="0"/>
        <v>39192.687160000001</v>
      </c>
      <c r="H45" s="3">
        <f t="shared" si="1"/>
        <v>0.20000000004074536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148633.10999999999</v>
      </c>
      <c r="D54" s="2">
        <f>'PR-RAS'!E58</f>
        <v>155252.76</v>
      </c>
      <c r="E54" s="2">
        <v>0</v>
      </c>
      <c r="F54" s="2">
        <v>0</v>
      </c>
      <c r="G54" s="3">
        <f t="shared" si="0"/>
        <v>24334.347389999999</v>
      </c>
      <c r="H54" s="3">
        <f t="shared" si="1"/>
        <v>0.34999999997671694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148633.10999999999</v>
      </c>
      <c r="D55" s="2">
        <f>'PR-RAS'!E59</f>
        <v>155252.76</v>
      </c>
      <c r="E55" s="2">
        <v>0</v>
      </c>
      <c r="F55" s="2">
        <v>0</v>
      </c>
      <c r="G55" s="3">
        <f t="shared" si="0"/>
        <v>24793.48602</v>
      </c>
      <c r="H55" s="3">
        <f t="shared" si="1"/>
        <v>0.34999999997671694</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32860.68</v>
      </c>
      <c r="D57" s="2">
        <f>'PR-RAS'!E61</f>
        <v>0</v>
      </c>
      <c r="E57" s="2">
        <v>0</v>
      </c>
      <c r="F57" s="2">
        <v>0</v>
      </c>
      <c r="G57" s="3">
        <f t="shared" si="0"/>
        <v>1840.1980800000001</v>
      </c>
      <c r="H57" s="3">
        <f t="shared" si="1"/>
        <v>0.31999999999970896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32860.68</v>
      </c>
      <c r="D59" s="2">
        <f>'PR-RAS'!E63</f>
        <v>0</v>
      </c>
      <c r="E59" s="2">
        <v>0</v>
      </c>
      <c r="F59" s="2">
        <v>0</v>
      </c>
      <c r="G59" s="3">
        <f t="shared" si="0"/>
        <v>1905.9194400000001</v>
      </c>
      <c r="H59" s="3">
        <f t="shared" si="1"/>
        <v>0.31999999999970896</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23361.040000000001</v>
      </c>
      <c r="D70" s="2">
        <f>'PR-RAS'!E74</f>
        <v>187691.27000000002</v>
      </c>
      <c r="E70" s="2">
        <v>0</v>
      </c>
      <c r="F70" s="2">
        <v>0</v>
      </c>
      <c r="G70" s="3">
        <f t="shared" si="0"/>
        <v>27513.307020000004</v>
      </c>
      <c r="H70" s="3">
        <f t="shared" si="1"/>
        <v>0.31000000001949957</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18338.48</v>
      </c>
      <c r="E71" s="2">
        <v>0</v>
      </c>
      <c r="F71" s="2">
        <v>0</v>
      </c>
      <c r="G71" s="3">
        <f t="shared" si="0"/>
        <v>2567.3872000000001</v>
      </c>
      <c r="H71" s="3">
        <f t="shared" si="1"/>
        <v>0.47999999999956344</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23361.040000000001</v>
      </c>
      <c r="D72" s="2">
        <f>'PR-RAS'!E76</f>
        <v>169352.79</v>
      </c>
      <c r="E72" s="2">
        <v>0</v>
      </c>
      <c r="F72" s="2">
        <v>0</v>
      </c>
      <c r="G72" s="3">
        <f t="shared" si="0"/>
        <v>25706.730019999999</v>
      </c>
      <c r="H72" s="3">
        <f t="shared" si="1"/>
        <v>0.24999999999272404</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66093.319999999992</v>
      </c>
      <c r="D78" s="2">
        <f>'PR-RAS'!E82</f>
        <v>51851.12</v>
      </c>
      <c r="E78" s="2">
        <v>0</v>
      </c>
      <c r="F78" s="2">
        <v>0</v>
      </c>
      <c r="G78" s="3">
        <f t="shared" si="0"/>
        <v>13074.25812</v>
      </c>
      <c r="H78" s="3">
        <f t="shared" si="1"/>
        <v>0.43999999999505235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11.67</v>
      </c>
      <c r="D79" s="2">
        <f>'PR-RAS'!E83</f>
        <v>13.12</v>
      </c>
      <c r="E79" s="2">
        <v>0</v>
      </c>
      <c r="F79" s="2">
        <v>0</v>
      </c>
      <c r="G79" s="3">
        <f t="shared" si="0"/>
        <v>2.9569799999999997</v>
      </c>
      <c r="H79" s="3">
        <f t="shared" si="1"/>
        <v>0.44999999999999929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11.67</v>
      </c>
      <c r="D81" s="2">
        <f>'PR-RAS'!E85</f>
        <v>13.12</v>
      </c>
      <c r="E81" s="2">
        <v>0</v>
      </c>
      <c r="F81" s="2">
        <v>0</v>
      </c>
      <c r="G81" s="3">
        <f t="shared" si="0"/>
        <v>3.0327999999999999</v>
      </c>
      <c r="H81" s="3">
        <f t="shared" si="1"/>
        <v>0.44999999999999929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66081.649999999994</v>
      </c>
      <c r="D87" s="2">
        <f>'PR-RAS'!E91</f>
        <v>51838</v>
      </c>
      <c r="E87" s="2">
        <v>0</v>
      </c>
      <c r="F87" s="2">
        <v>0</v>
      </c>
      <c r="G87" s="3">
        <f t="shared" si="0"/>
        <v>14599.157899999998</v>
      </c>
      <c r="H87" s="3">
        <f t="shared" si="1"/>
        <v>0.35000000000582077</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442.51</v>
      </c>
      <c r="D88" s="2">
        <f>'PR-RAS'!E92</f>
        <v>0</v>
      </c>
      <c r="E88" s="2">
        <v>0</v>
      </c>
      <c r="F88" s="2">
        <v>0</v>
      </c>
      <c r="G88" s="3">
        <f t="shared" si="0"/>
        <v>38.498369999999994</v>
      </c>
      <c r="H88" s="3">
        <f t="shared" si="1"/>
        <v>0.49000000000000909</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1570.3</v>
      </c>
      <c r="D89" s="2">
        <f>'PR-RAS'!E93</f>
        <v>1558.56</v>
      </c>
      <c r="E89" s="2">
        <v>0</v>
      </c>
      <c r="F89" s="2">
        <v>0</v>
      </c>
      <c r="G89" s="3">
        <f t="shared" si="0"/>
        <v>412.49295999999998</v>
      </c>
      <c r="H89" s="3">
        <f t="shared" si="1"/>
        <v>0.74000000000000909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61465.53</v>
      </c>
      <c r="D90" s="2">
        <f>'PR-RAS'!E94</f>
        <v>49871.08</v>
      </c>
      <c r="E90" s="2">
        <v>0</v>
      </c>
      <c r="F90" s="2">
        <v>0</v>
      </c>
      <c r="G90" s="3">
        <f t="shared" si="0"/>
        <v>14347.484409999999</v>
      </c>
      <c r="H90" s="3">
        <f t="shared" si="1"/>
        <v>0.55000000000291038</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2603.31</v>
      </c>
      <c r="D93" s="2">
        <f>'PR-RAS'!E97</f>
        <v>408.36</v>
      </c>
      <c r="E93" s="2">
        <v>0</v>
      </c>
      <c r="F93" s="2">
        <v>0</v>
      </c>
      <c r="G93" s="3">
        <f t="shared" si="0"/>
        <v>314.64275999999995</v>
      </c>
      <c r="H93" s="3">
        <f t="shared" si="1"/>
        <v>0.66999999999995907</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40086.369999999995</v>
      </c>
      <c r="D102" s="2">
        <f>'PR-RAS'!E106</f>
        <v>48120.259999999995</v>
      </c>
      <c r="E102" s="2">
        <v>0</v>
      </c>
      <c r="F102" s="2">
        <v>0</v>
      </c>
      <c r="G102" s="3">
        <f t="shared" si="0"/>
        <v>13769.015889999999</v>
      </c>
      <c r="H102" s="3">
        <f t="shared" si="1"/>
        <v>0.6299999999901047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7573.89</v>
      </c>
      <c r="D103" s="2">
        <f>'PR-RAS'!E107</f>
        <v>9945.7099999999991</v>
      </c>
      <c r="E103" s="2">
        <v>0</v>
      </c>
      <c r="F103" s="2">
        <v>0</v>
      </c>
      <c r="G103" s="3">
        <f t="shared" si="0"/>
        <v>2801.4616199999996</v>
      </c>
      <c r="H103" s="3">
        <f t="shared" si="1"/>
        <v>0.4000000000005457</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6460.1</v>
      </c>
      <c r="D105" s="2">
        <f>'PR-RAS'!E109</f>
        <v>4910.71</v>
      </c>
      <c r="E105" s="2">
        <v>0</v>
      </c>
      <c r="F105" s="2">
        <v>0</v>
      </c>
      <c r="G105" s="3">
        <f t="shared" si="0"/>
        <v>1693.27808</v>
      </c>
      <c r="H105" s="3">
        <f t="shared" si="1"/>
        <v>0.39000000000032742</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1113.79</v>
      </c>
      <c r="D107" s="2">
        <f>'PR-RAS'!E111</f>
        <v>5035</v>
      </c>
      <c r="E107" s="2">
        <v>0</v>
      </c>
      <c r="F107" s="2">
        <v>0</v>
      </c>
      <c r="G107" s="3">
        <f t="shared" si="0"/>
        <v>1185.4817400000002</v>
      </c>
      <c r="H107" s="3">
        <f t="shared" si="1"/>
        <v>0.21000000000003638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11647.27</v>
      </c>
      <c r="D108" s="2">
        <f>'PR-RAS'!E112</f>
        <v>14646.14</v>
      </c>
      <c r="E108" s="2">
        <v>0</v>
      </c>
      <c r="F108" s="2">
        <v>0</v>
      </c>
      <c r="G108" s="3">
        <f t="shared" si="0"/>
        <v>4380.5318500000003</v>
      </c>
      <c r="H108" s="3">
        <f t="shared" si="1"/>
        <v>0.40999999999985448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0.03</v>
      </c>
      <c r="D110" s="2">
        <f>'PR-RAS'!E114</f>
        <v>0</v>
      </c>
      <c r="E110" s="2">
        <v>0</v>
      </c>
      <c r="F110" s="2">
        <v>0</v>
      </c>
      <c r="G110" s="3">
        <f t="shared" si="0"/>
        <v>3.2699999999999999E-3</v>
      </c>
      <c r="H110" s="3">
        <f t="shared" si="1"/>
        <v>0.03</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11176.78</v>
      </c>
      <c r="D111" s="2">
        <f>'PR-RAS'!E115</f>
        <v>13334.14</v>
      </c>
      <c r="E111" s="2">
        <v>0</v>
      </c>
      <c r="F111" s="2">
        <v>0</v>
      </c>
      <c r="G111" s="3">
        <f t="shared" si="0"/>
        <v>4162.9565999999995</v>
      </c>
      <c r="H111" s="3">
        <f t="shared" si="1"/>
        <v>0.35999999999876309</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470.46</v>
      </c>
      <c r="D113" s="2">
        <f>'PR-RAS'!E117</f>
        <v>1312</v>
      </c>
      <c r="E113" s="2">
        <v>0</v>
      </c>
      <c r="F113" s="2">
        <v>0</v>
      </c>
      <c r="G113" s="3">
        <f t="shared" si="0"/>
        <v>346.57952</v>
      </c>
      <c r="H113" s="3">
        <f t="shared" si="1"/>
        <v>0.45999999999997954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20865.21</v>
      </c>
      <c r="D116" s="2">
        <f>'PR-RAS'!E120</f>
        <v>23528.41</v>
      </c>
      <c r="E116" s="2">
        <v>0</v>
      </c>
      <c r="F116" s="2">
        <v>0</v>
      </c>
      <c r="G116" s="3">
        <f t="shared" si="0"/>
        <v>7811.0334499999999</v>
      </c>
      <c r="H116" s="3">
        <f t="shared" si="1"/>
        <v>0.61999999999898137</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9328.76</v>
      </c>
      <c r="D117" s="2">
        <f>'PR-RAS'!E121</f>
        <v>4031.02</v>
      </c>
      <c r="E117" s="2">
        <v>0</v>
      </c>
      <c r="F117" s="2">
        <v>0</v>
      </c>
      <c r="G117" s="3">
        <f t="shared" si="0"/>
        <v>2017.3327999999999</v>
      </c>
      <c r="H117" s="3">
        <f t="shared" si="1"/>
        <v>0.25999999999976353</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11536.45</v>
      </c>
      <c r="D118" s="2">
        <f>'PR-RAS'!E122</f>
        <v>19497.39</v>
      </c>
      <c r="E118" s="2">
        <v>0</v>
      </c>
      <c r="F118" s="2">
        <v>0</v>
      </c>
      <c r="G118" s="3">
        <f t="shared" si="0"/>
        <v>5912.15391</v>
      </c>
      <c r="H118" s="3">
        <f t="shared" si="1"/>
        <v>0.84000000000014552</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1960.25</v>
      </c>
      <c r="D121" s="2">
        <f>'PR-RAS'!E125</f>
        <v>416.20000000000005</v>
      </c>
      <c r="E121" s="2">
        <v>0</v>
      </c>
      <c r="F121" s="2">
        <v>0</v>
      </c>
      <c r="G121" s="3">
        <f t="shared" si="0"/>
        <v>335.11799999999999</v>
      </c>
      <c r="H121" s="3">
        <f t="shared" si="1"/>
        <v>0.45000000000004547</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1960.25</v>
      </c>
      <c r="D122" s="2">
        <f>'PR-RAS'!E126</f>
        <v>416.20000000000005</v>
      </c>
      <c r="E122" s="2">
        <v>0</v>
      </c>
      <c r="F122" s="2">
        <v>0</v>
      </c>
      <c r="G122" s="3">
        <f t="shared" si="0"/>
        <v>337.91064999999998</v>
      </c>
      <c r="H122" s="3">
        <f t="shared" si="1"/>
        <v>0.45000000000004547</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30.78</v>
      </c>
      <c r="E123" s="2">
        <v>0</v>
      </c>
      <c r="F123" s="2">
        <v>0</v>
      </c>
      <c r="G123" s="3">
        <f t="shared" si="0"/>
        <v>7.5103200000000001</v>
      </c>
      <c r="H123" s="3">
        <f t="shared" si="1"/>
        <v>0.21999999999999886</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1960.25</v>
      </c>
      <c r="D124" s="2">
        <f>'PR-RAS'!E128</f>
        <v>385.42</v>
      </c>
      <c r="E124" s="2">
        <v>0</v>
      </c>
      <c r="F124" s="2">
        <v>0</v>
      </c>
      <c r="G124" s="3">
        <f t="shared" si="0"/>
        <v>335.92407000000003</v>
      </c>
      <c r="H124" s="3">
        <f t="shared" si="1"/>
        <v>0.67000000000001592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283.92</v>
      </c>
      <c r="D136" s="2">
        <f>'PR-RAS'!E140</f>
        <v>135.28</v>
      </c>
      <c r="E136" s="2">
        <v>0</v>
      </c>
      <c r="F136" s="2">
        <v>0</v>
      </c>
      <c r="G136" s="3">
        <f t="shared" si="0"/>
        <v>74.854800000000012</v>
      </c>
      <c r="H136" s="3">
        <f t="shared" si="1"/>
        <v>0.35999999999998522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106.18</v>
      </c>
      <c r="E137" s="2">
        <v>0</v>
      </c>
      <c r="F137" s="2">
        <v>0</v>
      </c>
      <c r="G137" s="3">
        <f t="shared" si="0"/>
        <v>28.880960000000005</v>
      </c>
      <c r="H137" s="3">
        <f t="shared" si="1"/>
        <v>0.18000000000000682</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106.18</v>
      </c>
      <c r="E146" s="2">
        <v>0</v>
      </c>
      <c r="F146" s="2">
        <v>0</v>
      </c>
      <c r="G146" s="3">
        <f t="shared" si="0"/>
        <v>30.792200000000001</v>
      </c>
      <c r="H146" s="3">
        <f t="shared" si="1"/>
        <v>0.18000000000000682</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283.92</v>
      </c>
      <c r="D147" s="2">
        <f>'PR-RAS'!E151</f>
        <v>29.1</v>
      </c>
      <c r="E147" s="2">
        <v>0</v>
      </c>
      <c r="F147" s="2">
        <v>0</v>
      </c>
      <c r="G147" s="3">
        <f t="shared" si="0"/>
        <v>49.94952</v>
      </c>
      <c r="H147" s="3">
        <f t="shared" si="1"/>
        <v>0.1799999999999855</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382339.56</v>
      </c>
      <c r="D148" s="2">
        <f>'PR-RAS'!E152</f>
        <v>303344.48000000004</v>
      </c>
      <c r="E148" s="2">
        <v>0</v>
      </c>
      <c r="F148" s="2">
        <v>0</v>
      </c>
      <c r="G148" s="3">
        <f t="shared" si="0"/>
        <v>145387.19243999998</v>
      </c>
      <c r="H148" s="3">
        <f t="shared" si="1"/>
        <v>0.92000000004190952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54809</v>
      </c>
      <c r="D149" s="2">
        <f>'PR-RAS'!E153</f>
        <v>59394.400000000001</v>
      </c>
      <c r="E149" s="2">
        <v>0</v>
      </c>
      <c r="F149" s="2">
        <v>0</v>
      </c>
      <c r="G149" s="3">
        <f t="shared" si="0"/>
        <v>25692.474399999996</v>
      </c>
      <c r="H149" s="3">
        <f t="shared" si="1"/>
        <v>0.40000000000145519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44256.28</v>
      </c>
      <c r="D150" s="2">
        <f>'PR-RAS'!E154</f>
        <v>49742.03</v>
      </c>
      <c r="E150" s="2">
        <v>0</v>
      </c>
      <c r="F150" s="2">
        <v>0</v>
      </c>
      <c r="G150" s="3">
        <f t="shared" si="0"/>
        <v>21417.310659999999</v>
      </c>
      <c r="H150" s="3">
        <f t="shared" si="1"/>
        <v>0.30999999999767169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44256.28</v>
      </c>
      <c r="D151" s="2">
        <f>'PR-RAS'!E155</f>
        <v>49742.03</v>
      </c>
      <c r="E151" s="2">
        <v>0</v>
      </c>
      <c r="F151" s="2">
        <v>0</v>
      </c>
      <c r="G151" s="3">
        <f t="shared" si="0"/>
        <v>21561.050999999999</v>
      </c>
      <c r="H151" s="3">
        <f t="shared" si="1"/>
        <v>0.30999999999767169</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4226</v>
      </c>
      <c r="D155" s="2">
        <f>'PR-RAS'!E159</f>
        <v>2485</v>
      </c>
      <c r="E155" s="2">
        <v>0</v>
      </c>
      <c r="F155" s="2">
        <v>0</v>
      </c>
      <c r="G155" s="3">
        <f t="shared" si="0"/>
        <v>1416.184</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6326.72</v>
      </c>
      <c r="D156" s="2">
        <f>'PR-RAS'!E160</f>
        <v>7167.37</v>
      </c>
      <c r="E156" s="2">
        <v>0</v>
      </c>
      <c r="F156" s="2">
        <v>0</v>
      </c>
      <c r="G156" s="3">
        <f t="shared" si="0"/>
        <v>3202.5263</v>
      </c>
      <c r="H156" s="3">
        <f t="shared" si="1"/>
        <v>0.6499999999996362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6326.72</v>
      </c>
      <c r="D158" s="2">
        <f>'PR-RAS'!E162</f>
        <v>7167.37</v>
      </c>
      <c r="E158" s="2">
        <v>0</v>
      </c>
      <c r="F158" s="2">
        <v>0</v>
      </c>
      <c r="G158" s="3">
        <f t="shared" si="0"/>
        <v>3243.8492200000001</v>
      </c>
      <c r="H158" s="3">
        <f t="shared" si="1"/>
        <v>0.6499999999996362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152268.37</v>
      </c>
      <c r="D160" s="2">
        <f>'PR-RAS'!E164</f>
        <v>114547.64000000001</v>
      </c>
      <c r="E160" s="2">
        <v>0</v>
      </c>
      <c r="F160" s="2">
        <v>0</v>
      </c>
      <c r="G160" s="3">
        <f t="shared" si="0"/>
        <v>60636.820350000002</v>
      </c>
      <c r="H160" s="3">
        <f t="shared" si="1"/>
        <v>0.72999999998137355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4377.66</v>
      </c>
      <c r="D161" s="2">
        <f>'PR-RAS'!E165</f>
        <v>5254.95</v>
      </c>
      <c r="E161" s="2">
        <v>0</v>
      </c>
      <c r="F161" s="2">
        <v>0</v>
      </c>
      <c r="G161" s="3">
        <f t="shared" si="0"/>
        <v>2382.0095999999999</v>
      </c>
      <c r="H161" s="3">
        <f t="shared" si="1"/>
        <v>0.39000000000032742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442.2</v>
      </c>
      <c r="D162" s="2">
        <f>'PR-RAS'!E166</f>
        <v>731.8</v>
      </c>
      <c r="E162" s="2">
        <v>0</v>
      </c>
      <c r="F162" s="2">
        <v>0</v>
      </c>
      <c r="G162" s="3">
        <f t="shared" si="0"/>
        <v>306.8338</v>
      </c>
      <c r="H162" s="3">
        <f t="shared" si="1"/>
        <v>0.40000000000003411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1880.17</v>
      </c>
      <c r="D163" s="2">
        <f>'PR-RAS'!E167</f>
        <v>1818.15</v>
      </c>
      <c r="E163" s="2">
        <v>0</v>
      </c>
      <c r="F163" s="2">
        <v>0</v>
      </c>
      <c r="G163" s="3">
        <f t="shared" si="0"/>
        <v>893.66814000000011</v>
      </c>
      <c r="H163" s="3">
        <f t="shared" si="1"/>
        <v>0.32000000000016371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2055.29</v>
      </c>
      <c r="D164" s="2">
        <f>'PR-RAS'!E168</f>
        <v>2705</v>
      </c>
      <c r="E164" s="2">
        <v>0</v>
      </c>
      <c r="F164" s="2">
        <v>0</v>
      </c>
      <c r="G164" s="3">
        <f t="shared" si="0"/>
        <v>1216.8422700000001</v>
      </c>
      <c r="H164" s="3">
        <f t="shared" si="1"/>
        <v>0.28999999999996362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21129.239999999998</v>
      </c>
      <c r="D166" s="2">
        <f>'PR-RAS'!E170</f>
        <v>24205.57</v>
      </c>
      <c r="E166" s="2">
        <v>0</v>
      </c>
      <c r="F166" s="2">
        <v>0</v>
      </c>
      <c r="G166" s="3">
        <f t="shared" si="0"/>
        <v>11474.162700000001</v>
      </c>
      <c r="H166" s="3">
        <f t="shared" si="1"/>
        <v>0.66999999999825377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2041.72</v>
      </c>
      <c r="D167" s="2">
        <f>'PR-RAS'!E171</f>
        <v>2146.4699999999998</v>
      </c>
      <c r="E167" s="2">
        <v>0</v>
      </c>
      <c r="F167" s="2">
        <v>0</v>
      </c>
      <c r="G167" s="3">
        <f t="shared" si="0"/>
        <v>1051.5535600000001</v>
      </c>
      <c r="H167" s="3">
        <f t="shared" si="1"/>
        <v>0.74999999999977263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13195.82</v>
      </c>
      <c r="D169" s="2">
        <f>'PR-RAS'!E173</f>
        <v>21366.23</v>
      </c>
      <c r="E169" s="2">
        <v>0</v>
      </c>
      <c r="F169" s="2">
        <v>0</v>
      </c>
      <c r="G169" s="3">
        <f t="shared" si="0"/>
        <v>9395.9510399999999</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4084.08</v>
      </c>
      <c r="D170" s="2">
        <f>'PR-RAS'!E174</f>
        <v>460.25</v>
      </c>
      <c r="E170" s="2">
        <v>0</v>
      </c>
      <c r="F170" s="2">
        <v>0</v>
      </c>
      <c r="G170" s="3">
        <f t="shared" si="0"/>
        <v>845.77402000000006</v>
      </c>
      <c r="H170" s="3">
        <f t="shared" si="1"/>
        <v>0.32999999999992724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1807.62</v>
      </c>
      <c r="D171" s="2">
        <f>'PR-RAS'!E175</f>
        <v>0</v>
      </c>
      <c r="E171" s="2">
        <v>0</v>
      </c>
      <c r="F171" s="2">
        <v>0</v>
      </c>
      <c r="G171" s="3">
        <f t="shared" si="0"/>
        <v>307.29540000000003</v>
      </c>
      <c r="H171" s="3">
        <f t="shared" si="1"/>
        <v>0.38000000000010914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232.62</v>
      </c>
      <c r="E173" s="2">
        <v>0</v>
      </c>
      <c r="F173" s="2">
        <v>0</v>
      </c>
      <c r="G173" s="3">
        <f t="shared" si="0"/>
        <v>80.02127999999999</v>
      </c>
      <c r="H173" s="3">
        <f t="shared" si="1"/>
        <v>0.37999999999999545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110916.95</v>
      </c>
      <c r="D174" s="2">
        <f>'PR-RAS'!E178</f>
        <v>70224.55</v>
      </c>
      <c r="E174" s="2">
        <v>0</v>
      </c>
      <c r="F174" s="2">
        <v>0</v>
      </c>
      <c r="G174" s="3">
        <f t="shared" si="0"/>
        <v>43486.326649999995</v>
      </c>
      <c r="H174" s="3">
        <f t="shared" si="1"/>
        <v>0.5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828.86</v>
      </c>
      <c r="D175" s="2">
        <f>'PR-RAS'!E179</f>
        <v>1159.32</v>
      </c>
      <c r="E175" s="2">
        <v>0</v>
      </c>
      <c r="F175" s="2">
        <v>0</v>
      </c>
      <c r="G175" s="3">
        <f t="shared" si="0"/>
        <v>547.66499999999996</v>
      </c>
      <c r="H175" s="3">
        <f t="shared" si="1"/>
        <v>0.45999999999992269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82227.22</v>
      </c>
      <c r="D176" s="2">
        <f>'PR-RAS'!E180</f>
        <v>25528.720000000001</v>
      </c>
      <c r="E176" s="2">
        <v>0</v>
      </c>
      <c r="F176" s="2">
        <v>0</v>
      </c>
      <c r="G176" s="3">
        <f t="shared" si="0"/>
        <v>23324.815500000001</v>
      </c>
      <c r="H176" s="3">
        <f t="shared" si="1"/>
        <v>0.5</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786.25</v>
      </c>
      <c r="D177" s="2">
        <f>'PR-RAS'!E181</f>
        <v>0</v>
      </c>
      <c r="E177" s="2">
        <v>0</v>
      </c>
      <c r="F177" s="2">
        <v>0</v>
      </c>
      <c r="G177" s="3">
        <f t="shared" si="0"/>
        <v>138.38</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814.79</v>
      </c>
      <c r="D178" s="2">
        <f>'PR-RAS'!E182</f>
        <v>4091.47</v>
      </c>
      <c r="E178" s="2">
        <v>0</v>
      </c>
      <c r="F178" s="2">
        <v>0</v>
      </c>
      <c r="G178" s="3">
        <f t="shared" si="0"/>
        <v>1592.5982099999999</v>
      </c>
      <c r="H178" s="3">
        <f t="shared" si="1"/>
        <v>0.67999999999983629</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1248.8599999999999</v>
      </c>
      <c r="D180" s="2">
        <f>'PR-RAS'!E184</f>
        <v>5235.67</v>
      </c>
      <c r="E180" s="2">
        <v>0</v>
      </c>
      <c r="F180" s="2">
        <v>0</v>
      </c>
      <c r="G180" s="3">
        <f t="shared" si="0"/>
        <v>2097.9158000000002</v>
      </c>
      <c r="H180" s="3">
        <f t="shared" si="1"/>
        <v>0.47000000000002728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18600.169999999998</v>
      </c>
      <c r="D181" s="2">
        <f>'PR-RAS'!E185</f>
        <v>9225.44</v>
      </c>
      <c r="E181" s="2">
        <v>0</v>
      </c>
      <c r="F181" s="2">
        <v>0</v>
      </c>
      <c r="G181" s="3">
        <f t="shared" si="0"/>
        <v>6669.1890000000003</v>
      </c>
      <c r="H181" s="3">
        <f t="shared" si="1"/>
        <v>0.60999999999876309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1770.2</v>
      </c>
      <c r="D182" s="2">
        <f>'PR-RAS'!E186</f>
        <v>8783.6200000000008</v>
      </c>
      <c r="E182" s="2">
        <v>0</v>
      </c>
      <c r="F182" s="2">
        <v>0</v>
      </c>
      <c r="G182" s="3">
        <f t="shared" si="0"/>
        <v>3500.0766400000002</v>
      </c>
      <c r="H182" s="3">
        <f t="shared" si="1"/>
        <v>0.57999999999924512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4640.6000000000004</v>
      </c>
      <c r="D183" s="2">
        <f>'PR-RAS'!E187</f>
        <v>16200.31</v>
      </c>
      <c r="E183" s="2">
        <v>0</v>
      </c>
      <c r="F183" s="2">
        <v>0</v>
      </c>
      <c r="G183" s="3">
        <f t="shared" si="0"/>
        <v>6741.5020400000003</v>
      </c>
      <c r="H183" s="3">
        <f t="shared" si="1"/>
        <v>0.70999999999912689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15844.520000000002</v>
      </c>
      <c r="D190" s="2">
        <f>'PR-RAS'!E194</f>
        <v>14862.57</v>
      </c>
      <c r="E190" s="2">
        <v>0</v>
      </c>
      <c r="F190" s="2">
        <v>0</v>
      </c>
      <c r="G190" s="3">
        <f t="shared" si="0"/>
        <v>8612.6657400000004</v>
      </c>
      <c r="H190" s="3">
        <f t="shared" si="1"/>
        <v>0.90999999999803549</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1086.46</v>
      </c>
      <c r="D191" s="2">
        <f>'PR-RAS'!E195</f>
        <v>1381.91</v>
      </c>
      <c r="E191" s="2">
        <v>0</v>
      </c>
      <c r="F191" s="2">
        <v>0</v>
      </c>
      <c r="G191" s="3">
        <f t="shared" si="0"/>
        <v>731.55320000000006</v>
      </c>
      <c r="H191" s="3">
        <f t="shared" si="1"/>
        <v>0.54999999999995453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6477.26</v>
      </c>
      <c r="D192" s="2">
        <f>'PR-RAS'!E196</f>
        <v>7266.87</v>
      </c>
      <c r="E192" s="2">
        <v>0</v>
      </c>
      <c r="F192" s="2">
        <v>0</v>
      </c>
      <c r="G192" s="3">
        <f t="shared" si="0"/>
        <v>4013.1010000000001</v>
      </c>
      <c r="H192" s="3">
        <f t="shared" si="1"/>
        <v>0.39000000000032742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1174.98</v>
      </c>
      <c r="D193" s="2">
        <f>'PR-RAS'!E197</f>
        <v>0</v>
      </c>
      <c r="E193" s="2">
        <v>0</v>
      </c>
      <c r="F193" s="2">
        <v>0</v>
      </c>
      <c r="G193" s="3">
        <f t="shared" si="0"/>
        <v>225.59616</v>
      </c>
      <c r="H193" s="3">
        <f t="shared" si="1"/>
        <v>1.999999999998181E-2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4223.97</v>
      </c>
      <c r="D194" s="2">
        <f>'PR-RAS'!E198</f>
        <v>223.97</v>
      </c>
      <c r="E194" s="2">
        <v>0</v>
      </c>
      <c r="F194" s="2">
        <v>0</v>
      </c>
      <c r="G194" s="3">
        <f t="shared" si="0"/>
        <v>901.67863</v>
      </c>
      <c r="H194" s="3">
        <f t="shared" si="1"/>
        <v>5.9999999999746478E-2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1614.07</v>
      </c>
      <c r="D195" s="2">
        <f>'PR-RAS'!E199</f>
        <v>885.28</v>
      </c>
      <c r="E195" s="2">
        <v>0</v>
      </c>
      <c r="F195" s="2">
        <v>0</v>
      </c>
      <c r="G195" s="3">
        <f t="shared" si="0"/>
        <v>656.61822000000006</v>
      </c>
      <c r="H195" s="3">
        <f t="shared" si="1"/>
        <v>0.34999999999990905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1267.78</v>
      </c>
      <c r="D197" s="2">
        <f>'PR-RAS'!E201</f>
        <v>5104.54</v>
      </c>
      <c r="E197" s="2">
        <v>0</v>
      </c>
      <c r="F197" s="2">
        <v>0</v>
      </c>
      <c r="G197" s="3">
        <f t="shared" si="0"/>
        <v>2249.4645600000003</v>
      </c>
      <c r="H197" s="3">
        <f t="shared" si="1"/>
        <v>0.68000000000006366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1162.69</v>
      </c>
      <c r="D198" s="2">
        <f>'PR-RAS'!E202</f>
        <v>1376.9299999999998</v>
      </c>
      <c r="E198" s="2">
        <v>0</v>
      </c>
      <c r="F198" s="2">
        <v>0</v>
      </c>
      <c r="G198" s="3">
        <f t="shared" si="0"/>
        <v>771.56034999999997</v>
      </c>
      <c r="H198" s="3">
        <f t="shared" si="1"/>
        <v>0.38000000000010914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808.31</v>
      </c>
      <c r="D204" s="2">
        <f>'PR-RAS'!E208</f>
        <v>707.29</v>
      </c>
      <c r="E204" s="2">
        <v>0</v>
      </c>
      <c r="F204" s="2">
        <v>0</v>
      </c>
      <c r="G204" s="3">
        <f t="shared" si="0"/>
        <v>451.24666999999999</v>
      </c>
      <c r="H204" s="3">
        <f t="shared" si="1"/>
        <v>0.59999999999990905</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808.31</v>
      </c>
      <c r="D206" s="2">
        <f>'PR-RAS'!E210</f>
        <v>707.29</v>
      </c>
      <c r="E206" s="2">
        <v>0</v>
      </c>
      <c r="F206" s="2">
        <v>0</v>
      </c>
      <c r="G206" s="3">
        <f t="shared" si="0"/>
        <v>455.69244999999995</v>
      </c>
      <c r="H206" s="3">
        <f t="shared" si="1"/>
        <v>0.59999999999990905</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354.38</v>
      </c>
      <c r="D212" s="2">
        <f>'PR-RAS'!E216</f>
        <v>669.64</v>
      </c>
      <c r="E212" s="2">
        <v>0</v>
      </c>
      <c r="F212" s="2">
        <v>0</v>
      </c>
      <c r="G212" s="3">
        <f t="shared" si="0"/>
        <v>357.36225999999994</v>
      </c>
      <c r="H212" s="3">
        <f t="shared" si="1"/>
        <v>0.74000000000000909</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328.17</v>
      </c>
      <c r="D213" s="2">
        <f>'PR-RAS'!E217</f>
        <v>602.42999999999995</v>
      </c>
      <c r="E213" s="2">
        <v>0</v>
      </c>
      <c r="F213" s="2">
        <v>0</v>
      </c>
      <c r="G213" s="3">
        <f t="shared" si="0"/>
        <v>325.00236000000001</v>
      </c>
      <c r="H213" s="3">
        <f t="shared" si="1"/>
        <v>0.59999999999996589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26.21</v>
      </c>
      <c r="D216" s="2">
        <f>'PR-RAS'!E220</f>
        <v>67.209999999999994</v>
      </c>
      <c r="E216" s="2">
        <v>0</v>
      </c>
      <c r="F216" s="2">
        <v>0</v>
      </c>
      <c r="G216" s="3">
        <f t="shared" si="0"/>
        <v>34.535449999999997</v>
      </c>
      <c r="H216" s="3">
        <f t="shared" si="1"/>
        <v>0.4199999999999946</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114000</v>
      </c>
      <c r="D226" s="2">
        <f>'PR-RAS'!E230</f>
        <v>79011.13</v>
      </c>
      <c r="E226" s="2">
        <v>0</v>
      </c>
      <c r="F226" s="2">
        <v>0</v>
      </c>
      <c r="G226" s="3">
        <f t="shared" si="0"/>
        <v>61205.008500000004</v>
      </c>
      <c r="H226" s="3">
        <f t="shared" si="1"/>
        <v>0.13000000000465661</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114000</v>
      </c>
      <c r="D246" s="2">
        <f>'PR-RAS'!E250</f>
        <v>79011.13</v>
      </c>
      <c r="E246" s="2">
        <v>0</v>
      </c>
      <c r="F246" s="2">
        <v>0</v>
      </c>
      <c r="G246" s="3">
        <f t="shared" si="0"/>
        <v>66645.453699999998</v>
      </c>
      <c r="H246" s="3">
        <f t="shared" si="1"/>
        <v>0.13000000000465661</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114000</v>
      </c>
      <c r="D247" s="2">
        <f>'PR-RAS'!E251</f>
        <v>79011.13</v>
      </c>
      <c r="E247" s="2">
        <v>0</v>
      </c>
      <c r="F247" s="2">
        <v>0</v>
      </c>
      <c r="G247" s="3">
        <f t="shared" si="0"/>
        <v>66917.475959999996</v>
      </c>
      <c r="H247" s="3">
        <f t="shared" si="1"/>
        <v>0.13000000000465661</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9694.5400000000009</v>
      </c>
      <c r="D258" s="2">
        <f>'PR-RAS'!E262</f>
        <v>27323.05</v>
      </c>
      <c r="E258" s="2">
        <v>0</v>
      </c>
      <c r="F258" s="2">
        <v>0</v>
      </c>
      <c r="G258" s="3">
        <f t="shared" si="0"/>
        <v>16535.54448</v>
      </c>
      <c r="H258" s="3">
        <f t="shared" si="1"/>
        <v>0.50999999999839929</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9694.5400000000009</v>
      </c>
      <c r="D265" s="2">
        <f>'PR-RAS'!E269</f>
        <v>27323.05</v>
      </c>
      <c r="E265" s="2">
        <v>0</v>
      </c>
      <c r="F265" s="2">
        <v>0</v>
      </c>
      <c r="G265" s="3">
        <f t="shared" si="0"/>
        <v>16985.928960000001</v>
      </c>
      <c r="H265" s="3">
        <f t="shared" si="1"/>
        <v>0.50999999999839929</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3343.04</v>
      </c>
      <c r="D266" s="2">
        <f>'PR-RAS'!E270</f>
        <v>18536.8</v>
      </c>
      <c r="E266" s="2">
        <v>0</v>
      </c>
      <c r="F266" s="2">
        <v>0</v>
      </c>
      <c r="G266" s="3">
        <f t="shared" si="0"/>
        <v>10710.409600000001</v>
      </c>
      <c r="H266" s="3">
        <f t="shared" si="1"/>
        <v>0.24000000000069122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6351.5</v>
      </c>
      <c r="D267" s="2">
        <f>'PR-RAS'!E271</f>
        <v>8786.25</v>
      </c>
      <c r="E267" s="2">
        <v>0</v>
      </c>
      <c r="F267" s="2">
        <v>0</v>
      </c>
      <c r="G267" s="3">
        <f t="shared" si="0"/>
        <v>6363.7840000000006</v>
      </c>
      <c r="H267" s="3">
        <f t="shared" si="1"/>
        <v>0.75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50404.959999999999</v>
      </c>
      <c r="D269" s="2">
        <f>'PR-RAS'!E273</f>
        <v>21691.33</v>
      </c>
      <c r="E269" s="2">
        <v>0</v>
      </c>
      <c r="F269" s="2">
        <v>0</v>
      </c>
      <c r="G269" s="3">
        <f t="shared" si="0"/>
        <v>25135.082160000002</v>
      </c>
      <c r="H269" s="3">
        <f t="shared" si="1"/>
        <v>0.37000000000261934</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50404.959999999999</v>
      </c>
      <c r="D270" s="2">
        <f>'PR-RAS'!E274</f>
        <v>21691.33</v>
      </c>
      <c r="E270" s="2">
        <v>0</v>
      </c>
      <c r="F270" s="2">
        <v>0</v>
      </c>
      <c r="G270" s="3">
        <f t="shared" si="0"/>
        <v>25228.869780000001</v>
      </c>
      <c r="H270" s="3">
        <f t="shared" si="1"/>
        <v>0.37000000000261934</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45311.89</v>
      </c>
      <c r="D271" s="2">
        <f>'PR-RAS'!E275</f>
        <v>20530.830000000002</v>
      </c>
      <c r="E271" s="2">
        <v>0</v>
      </c>
      <c r="F271" s="2">
        <v>0</v>
      </c>
      <c r="G271" s="3">
        <f t="shared" si="0"/>
        <v>23320.858500000002</v>
      </c>
      <c r="H271" s="3">
        <f t="shared" si="1"/>
        <v>0.27999999999883585</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5093.07</v>
      </c>
      <c r="D272" s="2">
        <f>'PR-RAS'!E276</f>
        <v>1160.5</v>
      </c>
      <c r="E272" s="2">
        <v>0</v>
      </c>
      <c r="F272" s="2">
        <v>0</v>
      </c>
      <c r="G272" s="3">
        <f t="shared" si="0"/>
        <v>2009.21297</v>
      </c>
      <c r="H272" s="3">
        <f t="shared" si="1"/>
        <v>0.56999999999970896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382339.56</v>
      </c>
      <c r="D295" s="2">
        <f>'PR-RAS'!E299</f>
        <v>303344.48000000004</v>
      </c>
      <c r="E295" s="2">
        <v>0</v>
      </c>
      <c r="F295" s="2">
        <v>0</v>
      </c>
      <c r="G295" s="3">
        <f t="shared" si="12"/>
        <v>290774.38487999997</v>
      </c>
      <c r="H295" s="3">
        <f t="shared" si="13"/>
        <v>0.92000000004190952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217957.39999999997</v>
      </c>
      <c r="D296" s="2">
        <f>'PR-RAS'!E300</f>
        <v>511212.56000000011</v>
      </c>
      <c r="E296" s="2">
        <v>0</v>
      </c>
      <c r="F296" s="2">
        <v>0</v>
      </c>
      <c r="G296" s="3">
        <f t="shared" si="12"/>
        <v>365912.84340000007</v>
      </c>
      <c r="H296" s="3">
        <f t="shared" si="13"/>
        <v>0.83999999985098839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1369260.61</v>
      </c>
      <c r="D298" s="2">
        <f>'PR-RAS'!E302</f>
        <v>233112.12</v>
      </c>
      <c r="E298" s="2">
        <v>0</v>
      </c>
      <c r="F298" s="2">
        <v>0</v>
      </c>
      <c r="G298" s="3">
        <f t="shared" si="12"/>
        <v>545139.00045000005</v>
      </c>
      <c r="H298" s="3">
        <f t="shared" si="13"/>
        <v>0.5099999998928979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167980.33</v>
      </c>
      <c r="D300" s="2">
        <f>'PR-RAS'!E304</f>
        <v>0</v>
      </c>
      <c r="E300" s="2">
        <v>0</v>
      </c>
      <c r="F300" s="2">
        <v>0</v>
      </c>
      <c r="G300" s="3">
        <f t="shared" si="12"/>
        <v>50226.118669999996</v>
      </c>
      <c r="H300" s="3">
        <f t="shared" si="13"/>
        <v>0.32999999998719431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3763.9300000000003</v>
      </c>
      <c r="D303" s="2">
        <f>'PR-RAS'!E308</f>
        <v>3470.7799999999997</v>
      </c>
      <c r="E303" s="2">
        <v>0</v>
      </c>
      <c r="F303" s="2">
        <v>0</v>
      </c>
      <c r="G303" s="3">
        <f t="shared" si="12"/>
        <v>3233.05798</v>
      </c>
      <c r="H303" s="3">
        <f t="shared" si="13"/>
        <v>0.28999999999996362</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1976.71</v>
      </c>
      <c r="D304" s="2">
        <f>'PR-RAS'!E309</f>
        <v>1333.28</v>
      </c>
      <c r="E304" s="2">
        <v>0</v>
      </c>
      <c r="F304" s="2">
        <v>0</v>
      </c>
      <c r="G304" s="3">
        <f t="shared" si="12"/>
        <v>1406.9108100000001</v>
      </c>
      <c r="H304" s="3">
        <f t="shared" si="13"/>
        <v>0.56999999999993634</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1976.71</v>
      </c>
      <c r="D305" s="2">
        <f>'PR-RAS'!E310</f>
        <v>1333.28</v>
      </c>
      <c r="E305" s="2">
        <v>0</v>
      </c>
      <c r="F305" s="2">
        <v>0</v>
      </c>
      <c r="G305" s="3">
        <f t="shared" si="12"/>
        <v>1411.5540800000001</v>
      </c>
      <c r="H305" s="3">
        <f t="shared" si="13"/>
        <v>0.56999999999993634</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1976.71</v>
      </c>
      <c r="D306" s="2">
        <f>'PR-RAS'!E311</f>
        <v>1333.28</v>
      </c>
      <c r="E306" s="2">
        <v>0</v>
      </c>
      <c r="F306" s="2">
        <v>0</v>
      </c>
      <c r="G306" s="3">
        <f t="shared" si="12"/>
        <v>1416.1973500000001</v>
      </c>
      <c r="H306" s="3">
        <f t="shared" si="13"/>
        <v>0.56999999999993634</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1787.22</v>
      </c>
      <c r="D316" s="2">
        <f>'PR-RAS'!E321</f>
        <v>2137.5</v>
      </c>
      <c r="E316" s="2">
        <v>0</v>
      </c>
      <c r="F316" s="2">
        <v>0</v>
      </c>
      <c r="G316" s="3">
        <f t="shared" si="12"/>
        <v>1909.5993000000001</v>
      </c>
      <c r="H316" s="3">
        <f t="shared" si="13"/>
        <v>0.72000000000002728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2137.5</v>
      </c>
      <c r="E331" s="2">
        <v>0</v>
      </c>
      <c r="F331" s="2">
        <v>0</v>
      </c>
      <c r="G331" s="3">
        <f t="shared" si="12"/>
        <v>1410.75</v>
      </c>
      <c r="H331" s="3">
        <f t="shared" si="13"/>
        <v>0.5</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2137.5</v>
      </c>
      <c r="E332" s="2">
        <v>0</v>
      </c>
      <c r="F332" s="2">
        <v>0</v>
      </c>
      <c r="G332" s="3">
        <f t="shared" si="12"/>
        <v>1415.0250000000001</v>
      </c>
      <c r="H332" s="3">
        <f t="shared" si="13"/>
        <v>0.5</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1787.22</v>
      </c>
      <c r="D341" s="2">
        <f>'PR-RAS'!E346</f>
        <v>0</v>
      </c>
      <c r="E341" s="2">
        <v>0</v>
      </c>
      <c r="F341" s="2">
        <v>0</v>
      </c>
      <c r="G341" s="3">
        <f t="shared" si="12"/>
        <v>607.65480000000002</v>
      </c>
      <c r="H341" s="3">
        <f t="shared" si="13"/>
        <v>0.22000000000002728</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1787.22</v>
      </c>
      <c r="D342" s="2">
        <f>'PR-RAS'!E347</f>
        <v>0</v>
      </c>
      <c r="E342" s="2">
        <v>0</v>
      </c>
      <c r="F342" s="2">
        <v>0</v>
      </c>
      <c r="G342" s="3">
        <f t="shared" si="12"/>
        <v>609.44202000000007</v>
      </c>
      <c r="H342" s="3">
        <f t="shared" si="13"/>
        <v>0.22000000000002728</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118174.15</v>
      </c>
      <c r="D355" s="2">
        <f>'PR-RAS'!E360</f>
        <v>322133.71999999997</v>
      </c>
      <c r="E355" s="2">
        <v>0</v>
      </c>
      <c r="F355" s="2">
        <v>0</v>
      </c>
      <c r="G355" s="3">
        <f t="shared" si="12"/>
        <v>269904.32285999996</v>
      </c>
      <c r="H355" s="3">
        <f t="shared" si="13"/>
        <v>0.43000000002211891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15000</v>
      </c>
      <c r="D356" s="2">
        <f>'PR-RAS'!E361</f>
        <v>0</v>
      </c>
      <c r="E356" s="2">
        <v>0</v>
      </c>
      <c r="F356" s="2">
        <v>0</v>
      </c>
      <c r="G356" s="3">
        <f t="shared" si="12"/>
        <v>5325</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15000</v>
      </c>
      <c r="D357" s="2">
        <f>'PR-RAS'!E362</f>
        <v>0</v>
      </c>
      <c r="E357" s="2">
        <v>0</v>
      </c>
      <c r="F357" s="2">
        <v>0</v>
      </c>
      <c r="G357" s="3">
        <f t="shared" si="12"/>
        <v>5340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15000</v>
      </c>
      <c r="D358" s="2">
        <f>'PR-RAS'!E363</f>
        <v>0</v>
      </c>
      <c r="E358" s="2">
        <v>0</v>
      </c>
      <c r="F358" s="2">
        <v>0</v>
      </c>
      <c r="G358" s="3">
        <f t="shared" si="12"/>
        <v>5355</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103174.15</v>
      </c>
      <c r="D368" s="2">
        <f>'PR-RAS'!E373</f>
        <v>322133.71999999997</v>
      </c>
      <c r="E368" s="2">
        <v>0</v>
      </c>
      <c r="F368" s="2">
        <v>0</v>
      </c>
      <c r="G368" s="3">
        <f t="shared" si="12"/>
        <v>274311.06352999998</v>
      </c>
      <c r="H368" s="3">
        <f t="shared" si="13"/>
        <v>0.43000000002211891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94793.26</v>
      </c>
      <c r="D369" s="2">
        <f>'PR-RAS'!E374</f>
        <v>289617.48</v>
      </c>
      <c r="E369" s="2">
        <v>0</v>
      </c>
      <c r="F369" s="2">
        <v>0</v>
      </c>
      <c r="G369" s="3">
        <f t="shared" si="12"/>
        <v>248042.38496</v>
      </c>
      <c r="H369" s="3">
        <f t="shared" si="13"/>
        <v>0.73999999997613486</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88968.26</v>
      </c>
      <c r="D371" s="2">
        <f>'PR-RAS'!E376</f>
        <v>15312.5</v>
      </c>
      <c r="E371" s="2">
        <v>0</v>
      </c>
      <c r="F371" s="2">
        <v>0</v>
      </c>
      <c r="G371" s="3">
        <f t="shared" si="12"/>
        <v>44249.506199999996</v>
      </c>
      <c r="H371" s="3">
        <f t="shared" si="13"/>
        <v>0.75999999999476131</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183876.93</v>
      </c>
      <c r="E372" s="2">
        <v>0</v>
      </c>
      <c r="F372" s="2">
        <v>0</v>
      </c>
      <c r="G372" s="3">
        <f t="shared" si="12"/>
        <v>136436.68205999999</v>
      </c>
      <c r="H372" s="3">
        <f t="shared" si="13"/>
        <v>7.0000000006984919E-2</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5825</v>
      </c>
      <c r="D373" s="2">
        <f>'PR-RAS'!E378</f>
        <v>90428.05</v>
      </c>
      <c r="E373" s="2">
        <v>0</v>
      </c>
      <c r="F373" s="2">
        <v>0</v>
      </c>
      <c r="G373" s="3">
        <f t="shared" si="12"/>
        <v>69445.369200000001</v>
      </c>
      <c r="H373" s="3">
        <f t="shared" si="13"/>
        <v>5.0000000002910383E-2</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8380.89</v>
      </c>
      <c r="D374" s="2">
        <f>'PR-RAS'!E379</f>
        <v>0</v>
      </c>
      <c r="E374" s="2">
        <v>0</v>
      </c>
      <c r="F374" s="2">
        <v>0</v>
      </c>
      <c r="G374" s="3">
        <f t="shared" si="12"/>
        <v>3126.07197</v>
      </c>
      <c r="H374" s="3">
        <f t="shared" si="13"/>
        <v>0.11000000000058208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8380.89</v>
      </c>
      <c r="D381" s="2">
        <f>'PR-RAS'!E386</f>
        <v>0</v>
      </c>
      <c r="E381" s="2">
        <v>0</v>
      </c>
      <c r="F381" s="2">
        <v>0</v>
      </c>
      <c r="G381" s="3">
        <f t="shared" si="12"/>
        <v>3184.7381999999998</v>
      </c>
      <c r="H381" s="3">
        <f t="shared" si="13"/>
        <v>0.11000000000058208</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32516.240000000002</v>
      </c>
      <c r="E396" s="2">
        <v>0</v>
      </c>
      <c r="F396" s="2">
        <v>0</v>
      </c>
      <c r="G396" s="3">
        <f t="shared" si="12"/>
        <v>25687.829600000001</v>
      </c>
      <c r="H396" s="3">
        <f t="shared" si="13"/>
        <v>0.24000000000160071</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25316.240000000002</v>
      </c>
      <c r="E398" s="2">
        <v>0</v>
      </c>
      <c r="F398" s="2">
        <v>0</v>
      </c>
      <c r="G398" s="3">
        <f t="shared" si="12"/>
        <v>20101.094560000001</v>
      </c>
      <c r="H398" s="3">
        <f t="shared" si="13"/>
        <v>0.24000000000160071</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7200</v>
      </c>
      <c r="E399" s="2">
        <v>0</v>
      </c>
      <c r="F399" s="2">
        <v>0</v>
      </c>
      <c r="G399" s="3">
        <f t="shared" si="12"/>
        <v>5731.2000000000007</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114410.22</v>
      </c>
      <c r="D413" s="2">
        <f>'PR-RAS'!E418</f>
        <v>318662.93999999994</v>
      </c>
      <c r="E413" s="2">
        <v>0</v>
      </c>
      <c r="F413" s="2">
        <v>0</v>
      </c>
      <c r="G413" s="3">
        <f t="shared" si="12"/>
        <v>309715.27319999994</v>
      </c>
      <c r="H413" s="3">
        <f t="shared" si="13"/>
        <v>0.28000000005704351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1085756.51</v>
      </c>
      <c r="D415" s="2">
        <f>'PR-RAS'!E420</f>
        <v>0</v>
      </c>
      <c r="E415" s="2">
        <v>0</v>
      </c>
      <c r="F415" s="2">
        <v>0</v>
      </c>
      <c r="G415" s="3">
        <f t="shared" si="12"/>
        <v>449503.19513999997</v>
      </c>
      <c r="H415" s="3">
        <f t="shared" si="13"/>
        <v>0.48999999999068677</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9081.7099999999991</v>
      </c>
      <c r="D416" s="2">
        <f>'PR-RAS'!E421</f>
        <v>0</v>
      </c>
      <c r="E416" s="2">
        <v>0</v>
      </c>
      <c r="F416" s="2">
        <v>0</v>
      </c>
      <c r="G416" s="3">
        <f t="shared" si="12"/>
        <v>3768.9096499999996</v>
      </c>
      <c r="H416" s="3">
        <f t="shared" si="13"/>
        <v>0.29000000000087311</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604060.89</v>
      </c>
      <c r="D417" s="2">
        <f>'PR-RAS'!E422</f>
        <v>818027.82000000018</v>
      </c>
      <c r="E417" s="2">
        <v>0</v>
      </c>
      <c r="F417" s="2">
        <v>0</v>
      </c>
      <c r="G417" s="3">
        <f t="shared" si="12"/>
        <v>931888.47648000007</v>
      </c>
      <c r="H417" s="3">
        <f t="shared" si="13"/>
        <v>0.28999999980442226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500513.70999999996</v>
      </c>
      <c r="D418" s="2">
        <f>'PR-RAS'!E423</f>
        <v>625478.19999999995</v>
      </c>
      <c r="E418" s="2">
        <v>0</v>
      </c>
      <c r="F418" s="2">
        <v>0</v>
      </c>
      <c r="G418" s="3">
        <f t="shared" si="12"/>
        <v>730363.03586999991</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103547.18000000005</v>
      </c>
      <c r="D419" s="2">
        <f>'PR-RAS'!E424</f>
        <v>192549.62000000023</v>
      </c>
      <c r="E419" s="2">
        <v>0</v>
      </c>
      <c r="F419" s="2">
        <v>0</v>
      </c>
      <c r="G419" s="3">
        <f t="shared" si="12"/>
        <v>204254.2035600002</v>
      </c>
      <c r="H419" s="3">
        <f t="shared" si="13"/>
        <v>0.55999999982304871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283504.10000000009</v>
      </c>
      <c r="D421" s="2">
        <f>'PR-RAS'!E426</f>
        <v>233112.12</v>
      </c>
      <c r="E421" s="2">
        <v>0</v>
      </c>
      <c r="F421" s="2">
        <v>0</v>
      </c>
      <c r="G421" s="3">
        <f t="shared" si="12"/>
        <v>314885.90280000004</v>
      </c>
      <c r="H421" s="3">
        <f t="shared" si="13"/>
        <v>0.22000000008847564</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177062.03999999998</v>
      </c>
      <c r="D423" s="2">
        <f>'PR-RAS'!E428</f>
        <v>0</v>
      </c>
      <c r="E423" s="2">
        <v>0</v>
      </c>
      <c r="F423" s="2">
        <v>0</v>
      </c>
      <c r="G423" s="3">
        <f t="shared" si="12"/>
        <v>74720.180879999985</v>
      </c>
      <c r="H423" s="3">
        <f t="shared" si="13"/>
        <v>3.9999999979045242E-2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7880.41</v>
      </c>
      <c r="D529" s="2">
        <f>'PR-RAS'!E535</f>
        <v>7880.41</v>
      </c>
      <c r="E529" s="2">
        <v>0</v>
      </c>
      <c r="F529" s="2">
        <v>0</v>
      </c>
      <c r="G529" s="3">
        <f t="shared" ref="G529:G836" si="14">(B529/1000)*(C529*1+D529*2)</f>
        <v>12482.569440000001</v>
      </c>
      <c r="H529" s="3">
        <f t="shared" ref="H529:H836" si="15">ABS(C529-ROUND(C529,0))+ABS(D529-ROUND(D529,0))</f>
        <v>0.81999999999970896</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7880.41</v>
      </c>
      <c r="D591" s="2">
        <f>'PR-RAS'!E597</f>
        <v>7880.41</v>
      </c>
      <c r="E591" s="2">
        <v>0</v>
      </c>
      <c r="F591" s="2">
        <v>0</v>
      </c>
      <c r="G591" s="3">
        <f t="shared" si="14"/>
        <v>13948.325699999999</v>
      </c>
      <c r="H591" s="3">
        <f t="shared" si="15"/>
        <v>0.81999999999970896</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7880.41</v>
      </c>
      <c r="D603" s="2">
        <f>'PR-RAS'!E609</f>
        <v>7880.41</v>
      </c>
      <c r="E603" s="2">
        <v>0</v>
      </c>
      <c r="F603" s="2">
        <v>0</v>
      </c>
      <c r="G603" s="3">
        <f t="shared" si="14"/>
        <v>14232.02046</v>
      </c>
      <c r="H603" s="3">
        <f t="shared" si="15"/>
        <v>0.81999999999970896</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7880.41</v>
      </c>
      <c r="D604" s="2">
        <f>'PR-RAS'!E610</f>
        <v>7880.41</v>
      </c>
      <c r="E604" s="2">
        <v>0</v>
      </c>
      <c r="F604" s="2">
        <v>0</v>
      </c>
      <c r="G604" s="3">
        <f t="shared" si="14"/>
        <v>14255.661689999999</v>
      </c>
      <c r="H604" s="3">
        <f t="shared" si="15"/>
        <v>0.81999999999970896</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7880.41</v>
      </c>
      <c r="D634" s="2">
        <f>'PR-RAS'!E640</f>
        <v>7880.41</v>
      </c>
      <c r="E634" s="2">
        <v>0</v>
      </c>
      <c r="F634" s="2">
        <v>0</v>
      </c>
      <c r="G634" s="3">
        <f t="shared" si="14"/>
        <v>14964.898590000001</v>
      </c>
      <c r="H634" s="3">
        <f t="shared" si="15"/>
        <v>0.81999999999970896</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63043.28</v>
      </c>
      <c r="D636" s="2">
        <f>'PR-RAS'!E642</f>
        <v>0</v>
      </c>
      <c r="E636" s="2">
        <v>0</v>
      </c>
      <c r="F636" s="2">
        <v>0</v>
      </c>
      <c r="G636" s="3">
        <f t="shared" si="14"/>
        <v>40032.482799999998</v>
      </c>
      <c r="H636" s="3">
        <f t="shared" si="15"/>
        <v>0.27999999999883585</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604060.89</v>
      </c>
      <c r="D637" s="2">
        <f>'PR-RAS'!E643</f>
        <v>818027.82000000018</v>
      </c>
      <c r="E637" s="2">
        <v>0</v>
      </c>
      <c r="F637" s="2">
        <v>0</v>
      </c>
      <c r="G637" s="3">
        <f t="shared" si="14"/>
        <v>1424714.1130800003</v>
      </c>
      <c r="H637" s="3">
        <f t="shared" si="15"/>
        <v>0.28999999980442226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508394.11999999994</v>
      </c>
      <c r="D638" s="2">
        <f>'PR-RAS'!E644</f>
        <v>633358.61</v>
      </c>
      <c r="E638" s="2">
        <v>0</v>
      </c>
      <c r="F638" s="2">
        <v>0</v>
      </c>
      <c r="G638" s="3">
        <f t="shared" si="14"/>
        <v>1130745.9235799999</v>
      </c>
      <c r="H638" s="3">
        <f t="shared" si="15"/>
        <v>0.50999999995110556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95666.770000000077</v>
      </c>
      <c r="D639" s="2">
        <f>'PR-RAS'!E645</f>
        <v>184669.2100000002</v>
      </c>
      <c r="E639" s="2">
        <v>0</v>
      </c>
      <c r="F639" s="2">
        <v>0</v>
      </c>
      <c r="G639" s="3">
        <f t="shared" si="14"/>
        <v>296673.31122000032</v>
      </c>
      <c r="H639" s="3">
        <f t="shared" si="15"/>
        <v>0.44000000011874363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220460.82000000009</v>
      </c>
      <c r="D641" s="2">
        <f>'PR-RAS'!E647</f>
        <v>233112.12</v>
      </c>
      <c r="E641" s="2">
        <v>0</v>
      </c>
      <c r="F641" s="2">
        <v>0</v>
      </c>
      <c r="G641" s="3">
        <f t="shared" si="14"/>
        <v>439478.43840000004</v>
      </c>
      <c r="H641" s="3">
        <f t="shared" si="15"/>
        <v>0.29999999990104698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316127.5900000002</v>
      </c>
      <c r="D643" s="2">
        <f>'PR-RAS'!E649</f>
        <v>417781.33000000019</v>
      </c>
      <c r="E643" s="2">
        <v>0</v>
      </c>
      <c r="F643" s="2">
        <v>0</v>
      </c>
      <c r="G643" s="3">
        <f t="shared" si="14"/>
        <v>739385.14050000033</v>
      </c>
      <c r="H643" s="3">
        <f t="shared" si="15"/>
        <v>0.73999999999068677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552857.42000000004</v>
      </c>
      <c r="D646" s="2">
        <f>'PR-RAS'!E653</f>
        <v>329193.44</v>
      </c>
      <c r="E646" s="2">
        <v>0</v>
      </c>
      <c r="F646" s="2">
        <v>0</v>
      </c>
      <c r="G646" s="3">
        <f t="shared" si="14"/>
        <v>781252.57350000006</v>
      </c>
      <c r="H646" s="3">
        <f t="shared" si="15"/>
        <v>0.86000000004423782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618322.9</v>
      </c>
      <c r="D647" s="2">
        <f>'PR-RAS'!E654</f>
        <v>879673.64</v>
      </c>
      <c r="E647" s="2">
        <v>0</v>
      </c>
      <c r="F647" s="2">
        <v>0</v>
      </c>
      <c r="G647" s="3">
        <f t="shared" si="14"/>
        <v>1535974.9362800003</v>
      </c>
      <c r="H647" s="3">
        <f t="shared" si="15"/>
        <v>0.4599999999627471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792985.18</v>
      </c>
      <c r="D648" s="2">
        <f>'PR-RAS'!E655</f>
        <v>629201.55000000005</v>
      </c>
      <c r="E648" s="2">
        <v>0</v>
      </c>
      <c r="F648" s="2">
        <v>0</v>
      </c>
      <c r="G648" s="3">
        <f t="shared" si="14"/>
        <v>1327248.2171600002</v>
      </c>
      <c r="H648" s="3">
        <f t="shared" si="15"/>
        <v>0.63000000000465661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378195.14</v>
      </c>
      <c r="D649" s="2">
        <f>'PR-RAS'!E656</f>
        <v>579665.53</v>
      </c>
      <c r="E649" s="2">
        <v>0</v>
      </c>
      <c r="F649" s="2">
        <v>0</v>
      </c>
      <c r="G649" s="3">
        <f t="shared" si="14"/>
        <v>996316.9776000001</v>
      </c>
      <c r="H649" s="3">
        <f t="shared" si="15"/>
        <v>0.60999999998603016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6</v>
      </c>
      <c r="E650" s="2">
        <v>0</v>
      </c>
      <c r="F650" s="2">
        <v>0</v>
      </c>
      <c r="G650" s="3">
        <f t="shared" si="14"/>
        <v>11.682</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0</v>
      </c>
      <c r="D651" s="2">
        <f>'PR-RAS'!E658</f>
        <v>0</v>
      </c>
      <c r="E651" s="2">
        <v>0</v>
      </c>
      <c r="F651" s="2">
        <v>0</v>
      </c>
      <c r="G651" s="3">
        <f t="shared" si="14"/>
        <v>0</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6</v>
      </c>
      <c r="D652" s="2">
        <f>'PR-RAS'!E659</f>
        <v>6</v>
      </c>
      <c r="E652" s="2">
        <v>0</v>
      </c>
      <c r="F652" s="2">
        <v>0</v>
      </c>
      <c r="G652" s="3">
        <f t="shared" si="14"/>
        <v>11.718</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0</v>
      </c>
      <c r="D653" s="2">
        <f>'PR-RAS'!E660</f>
        <v>0</v>
      </c>
      <c r="E653" s="2">
        <v>0</v>
      </c>
      <c r="F653" s="2">
        <v>0</v>
      </c>
      <c r="G653" s="3">
        <f t="shared" si="14"/>
        <v>0</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4294.3100000000004</v>
      </c>
      <c r="D657" s="2">
        <f>'PR-RAS'!E664</f>
        <v>9273.1</v>
      </c>
      <c r="E657" s="2">
        <v>0</v>
      </c>
      <c r="F657" s="2">
        <v>0</v>
      </c>
      <c r="G657" s="3">
        <f t="shared" si="16"/>
        <v>14983.374560000002</v>
      </c>
      <c r="H657" s="3">
        <f t="shared" si="17"/>
        <v>0.41000000000076398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148633.10999999999</v>
      </c>
      <c r="D662" s="2">
        <f>'PR-RAS'!E669</f>
        <v>155252.76</v>
      </c>
      <c r="E662" s="2">
        <v>0</v>
      </c>
      <c r="F662" s="2">
        <v>0</v>
      </c>
      <c r="G662" s="3">
        <f t="shared" si="14"/>
        <v>303490.63443000003</v>
      </c>
      <c r="H662" s="3">
        <f t="shared" si="15"/>
        <v>0.34999999997671694</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32860.68</v>
      </c>
      <c r="D674" s="2">
        <f>'PR-RAS'!E681</f>
        <v>0</v>
      </c>
      <c r="E674" s="2">
        <v>0</v>
      </c>
      <c r="F674" s="2">
        <v>0</v>
      </c>
      <c r="G674" s="3">
        <f t="shared" si="14"/>
        <v>22115.237640000003</v>
      </c>
      <c r="H674" s="3">
        <f t="shared" si="15"/>
        <v>0.31999999999970896</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18338.48</v>
      </c>
      <c r="E695" s="2">
        <v>0</v>
      </c>
      <c r="F695" s="2">
        <v>0</v>
      </c>
      <c r="G695" s="3">
        <f t="shared" si="14"/>
        <v>25453.810239999999</v>
      </c>
      <c r="H695" s="3">
        <f t="shared" si="15"/>
        <v>0.47999999999956344</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23361.040000000001</v>
      </c>
      <c r="D699" s="2">
        <f>'PR-RAS'!E706</f>
        <v>169352.79</v>
      </c>
      <c r="E699" s="2">
        <v>0</v>
      </c>
      <c r="F699" s="2">
        <v>0</v>
      </c>
      <c r="G699" s="3">
        <f t="shared" si="14"/>
        <v>252722.50075999997</v>
      </c>
      <c r="H699" s="3">
        <f t="shared" si="15"/>
        <v>0.24999999999272404</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14.56</v>
      </c>
      <c r="D704" s="2">
        <f>'PR-RAS'!E711</f>
        <v>1558.56</v>
      </c>
      <c r="E704" s="2">
        <v>0</v>
      </c>
      <c r="F704" s="2">
        <v>0</v>
      </c>
      <c r="G704" s="3">
        <f t="shared" ref="G704:G707" si="20">(B704/1000)*(C704*1+D704*2)</f>
        <v>2201.5710399999998</v>
      </c>
      <c r="H704" s="3">
        <f t="shared" ref="H704:H707" si="21">ABS(C704-ROUND(C704,0))+ABS(D704-ROUND(D704,0))</f>
        <v>0.88000000000005407</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0.3</v>
      </c>
      <c r="D705" s="2">
        <f>'PR-RAS'!E712</f>
        <v>0.14000000000000001</v>
      </c>
      <c r="E705" s="2">
        <v>0</v>
      </c>
      <c r="F705" s="2">
        <v>0</v>
      </c>
      <c r="G705" s="3">
        <f t="shared" si="20"/>
        <v>0.40832000000000002</v>
      </c>
      <c r="H705" s="3">
        <f t="shared" si="21"/>
        <v>0.44</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218.79</v>
      </c>
      <c r="D715" s="2">
        <f>'PR-RAS'!E722</f>
        <v>0</v>
      </c>
      <c r="E715" s="2">
        <v>0</v>
      </c>
      <c r="F715" s="2">
        <v>0</v>
      </c>
      <c r="G715" s="3">
        <f t="shared" ref="G715:G716" si="22">(B715/1000)*(C715*1+D715*2)</f>
        <v>156.21606</v>
      </c>
      <c r="H715" s="3">
        <f t="shared" ref="H715:H716" si="23">ABS(C715-ROUND(C715,0))+ABS(D715-ROUND(D715,0))</f>
        <v>0.21000000000000796</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470.46</v>
      </c>
      <c r="D717" s="2">
        <f>'PR-RAS'!E724</f>
        <v>1312</v>
      </c>
      <c r="E717" s="2">
        <v>0</v>
      </c>
      <c r="F717" s="2">
        <v>0</v>
      </c>
      <c r="G717" s="3">
        <f t="shared" si="14"/>
        <v>2215.6333599999998</v>
      </c>
      <c r="H717" s="3">
        <f t="shared" si="15"/>
        <v>0.45999999999997954</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1880.17</v>
      </c>
      <c r="D727" s="2">
        <f>'PR-RAS'!E734</f>
        <v>1818.15</v>
      </c>
      <c r="E727" s="2">
        <v>0</v>
      </c>
      <c r="F727" s="2">
        <v>0</v>
      </c>
      <c r="G727" s="3">
        <f t="shared" si="14"/>
        <v>4004.9572200000002</v>
      </c>
      <c r="H727" s="3">
        <f t="shared" si="15"/>
        <v>0.32000000000016371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2015.64</v>
      </c>
      <c r="D731" s="2">
        <f>'PR-RAS'!E738</f>
        <v>0</v>
      </c>
      <c r="E731" s="2">
        <v>0</v>
      </c>
      <c r="F731" s="2">
        <v>0</v>
      </c>
      <c r="G731" s="3">
        <f t="shared" si="14"/>
        <v>1471.4172000000001</v>
      </c>
      <c r="H731" s="3">
        <f t="shared" si="15"/>
        <v>0.35999999999989996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1086.46</v>
      </c>
      <c r="D734" s="2">
        <f>'PR-RAS'!E741</f>
        <v>1381.91</v>
      </c>
      <c r="E734" s="2">
        <v>0</v>
      </c>
      <c r="F734" s="2">
        <v>0</v>
      </c>
      <c r="G734" s="3">
        <f t="shared" si="14"/>
        <v>2822.25524</v>
      </c>
      <c r="H734" s="3">
        <f t="shared" si="15"/>
        <v>0.54999999999995453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808.31</v>
      </c>
      <c r="D750" s="2">
        <f>'PR-RAS'!E757</f>
        <v>707.29</v>
      </c>
      <c r="E750" s="2">
        <v>0</v>
      </c>
      <c r="F750" s="2">
        <v>0</v>
      </c>
      <c r="G750" s="3">
        <f t="shared" si="14"/>
        <v>1664.94461</v>
      </c>
      <c r="H750" s="3">
        <f t="shared" si="15"/>
        <v>0.59999999999990905</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2927.2</v>
      </c>
      <c r="D836" s="2">
        <f>'PR-RAS'!E843</f>
        <v>18468.400000000001</v>
      </c>
      <c r="E836" s="2">
        <v>0</v>
      </c>
      <c r="F836" s="2">
        <v>0</v>
      </c>
      <c r="G836" s="3">
        <f t="shared" si="14"/>
        <v>33286.439999999995</v>
      </c>
      <c r="H836" s="3">
        <f t="shared" si="15"/>
        <v>0.60000000000127329</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415.84</v>
      </c>
      <c r="D839" s="2">
        <f>'PR-RAS'!E846</f>
        <v>68.400000000000006</v>
      </c>
      <c r="E839" s="2">
        <v>0</v>
      </c>
      <c r="F839" s="2">
        <v>0</v>
      </c>
      <c r="G839" s="3">
        <f t="shared" si="34"/>
        <v>463.11231999999995</v>
      </c>
      <c r="H839" s="3">
        <f t="shared" si="35"/>
        <v>0.5600000000000307</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1351.5</v>
      </c>
      <c r="D844" s="2">
        <f>'PR-RAS'!E851</f>
        <v>2186.25</v>
      </c>
      <c r="E844" s="2">
        <v>0</v>
      </c>
      <c r="F844" s="2">
        <v>0</v>
      </c>
      <c r="G844" s="3">
        <f t="shared" si="34"/>
        <v>4825.3319999999994</v>
      </c>
      <c r="H844" s="3">
        <f t="shared" si="35"/>
        <v>0.75</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5000</v>
      </c>
      <c r="D848" s="2">
        <f>'PR-RAS'!E855</f>
        <v>6600</v>
      </c>
      <c r="E848" s="2">
        <v>0</v>
      </c>
      <c r="F848" s="2">
        <v>0</v>
      </c>
      <c r="G848" s="3">
        <f t="shared" si="34"/>
        <v>15415.4</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909.19</v>
      </c>
      <c r="D849" s="2">
        <f>'PR-RAS'!E856</f>
        <v>6317</v>
      </c>
      <c r="E849" s="2">
        <v>0</v>
      </c>
      <c r="F849" s="2">
        <v>0</v>
      </c>
      <c r="G849" s="3">
        <f t="shared" si="34"/>
        <v>11484.625120000001</v>
      </c>
      <c r="H849" s="3">
        <f t="shared" si="35"/>
        <v>0.19000000000005457</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7880.41</v>
      </c>
      <c r="D974" s="2">
        <f>'PR-RAS'!E981</f>
        <v>7880.41</v>
      </c>
      <c r="E974" s="2">
        <v>0</v>
      </c>
      <c r="F974" s="2">
        <v>0</v>
      </c>
      <c r="G974" s="3">
        <f t="shared" si="34"/>
        <v>23002.916789999999</v>
      </c>
      <c r="H974" s="3">
        <f t="shared" si="35"/>
        <v>0.81999999999970896</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318445.13</v>
      </c>
      <c r="D1581" s="7"/>
      <c r="E1581" s="7">
        <v>0</v>
      </c>
      <c r="F1581" s="7">
        <v>0</v>
      </c>
      <c r="G1581" s="8">
        <f t="shared" ref="G1581:G1685" si="70">B1581/1000*C1581</f>
        <v>318.44513000000001</v>
      </c>
      <c r="H1581" s="8">
        <f t="shared" ref="H1581:H1685" si="71">ABS(C1581-ROUND(C1581,0))</f>
        <v>0.13000000000465661</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582687.12</v>
      </c>
      <c r="D1582" s="2">
        <v>0</v>
      </c>
      <c r="E1582" s="2">
        <v>0</v>
      </c>
      <c r="F1582" s="2">
        <v>0</v>
      </c>
      <c r="G1582" s="3">
        <f t="shared" si="70"/>
        <v>1165.3742400000001</v>
      </c>
      <c r="H1582" s="3">
        <f t="shared" si="71"/>
        <v>0.11999999999534339</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185886.13</v>
      </c>
      <c r="D1584" s="2">
        <v>0</v>
      </c>
      <c r="E1584" s="2">
        <v>0</v>
      </c>
      <c r="F1584" s="2">
        <v>0</v>
      </c>
      <c r="G1584" s="3">
        <f t="shared" si="70"/>
        <v>743.54452000000003</v>
      </c>
      <c r="H1584" s="3">
        <f t="shared" si="71"/>
        <v>0.13000000000465661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59394.400000000001</v>
      </c>
      <c r="D1585" s="2">
        <v>0</v>
      </c>
      <c r="E1585" s="2">
        <v>0</v>
      </c>
      <c r="F1585" s="2">
        <v>0</v>
      </c>
      <c r="G1585" s="3">
        <f t="shared" si="70"/>
        <v>296.97200000000004</v>
      </c>
      <c r="H1585" s="3">
        <f t="shared" si="71"/>
        <v>0.40000000000145519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101210.53</v>
      </c>
      <c r="D1586" s="2">
        <v>0</v>
      </c>
      <c r="E1586" s="2">
        <v>0</v>
      </c>
      <c r="F1586" s="2">
        <v>0</v>
      </c>
      <c r="G1586" s="3">
        <f t="shared" si="70"/>
        <v>607.26318000000003</v>
      </c>
      <c r="H1586" s="3">
        <f t="shared" si="71"/>
        <v>0.47000000000116415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717.23</v>
      </c>
      <c r="D1587" s="2">
        <v>0</v>
      </c>
      <c r="E1587" s="2">
        <v>0</v>
      </c>
      <c r="F1587" s="2">
        <v>0</v>
      </c>
      <c r="G1587" s="3">
        <f t="shared" si="70"/>
        <v>5.0206100000000005</v>
      </c>
      <c r="H1587" s="3">
        <f t="shared" si="71"/>
        <v>0.23000000000001819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16986.25</v>
      </c>
      <c r="D1590" s="2">
        <v>0</v>
      </c>
      <c r="E1590" s="2">
        <v>0</v>
      </c>
      <c r="F1590" s="2">
        <v>0</v>
      </c>
      <c r="G1590" s="3">
        <f t="shared" si="70"/>
        <v>169.86250000000001</v>
      </c>
      <c r="H1590" s="3">
        <f t="shared" si="71"/>
        <v>0.25</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7477.5</v>
      </c>
      <c r="D1591" s="2">
        <v>0</v>
      </c>
      <c r="E1591" s="2">
        <v>0</v>
      </c>
      <c r="F1591" s="2">
        <v>0</v>
      </c>
      <c r="G1591" s="3">
        <f t="shared" si="70"/>
        <v>82.252499999999998</v>
      </c>
      <c r="H1591" s="3">
        <f t="shared" si="71"/>
        <v>0.5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100.22</v>
      </c>
      <c r="D1592" s="2">
        <v>0</v>
      </c>
      <c r="E1592" s="2">
        <v>0</v>
      </c>
      <c r="F1592" s="2">
        <v>0</v>
      </c>
      <c r="G1592" s="3">
        <f t="shared" si="70"/>
        <v>1.2026399999999999</v>
      </c>
      <c r="H1592" s="3">
        <f t="shared" si="71"/>
        <v>0.21999999999999886</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322133.71999999997</v>
      </c>
      <c r="D1593" s="2">
        <v>0</v>
      </c>
      <c r="E1593" s="2">
        <v>0</v>
      </c>
      <c r="F1593" s="2">
        <v>0</v>
      </c>
      <c r="G1593" s="3">
        <f t="shared" si="70"/>
        <v>4187.7383599999994</v>
      </c>
      <c r="H1593" s="3">
        <f t="shared" si="71"/>
        <v>0.28000000002793968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74667.27</v>
      </c>
      <c r="D1600" s="2">
        <v>0</v>
      </c>
      <c r="E1600" s="2">
        <v>0</v>
      </c>
      <c r="F1600" s="2">
        <v>0</v>
      </c>
      <c r="G1600" s="3">
        <f>B1600/1000*C1600</f>
        <v>1493.3454000000002</v>
      </c>
      <c r="H1600" s="3">
        <f>ABS(C1600-ROUND(C1600,0))</f>
        <v>0.27000000000407454</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507219.23</v>
      </c>
      <c r="D1601" s="2">
        <v>0</v>
      </c>
      <c r="E1601" s="2">
        <v>0</v>
      </c>
      <c r="F1601" s="2">
        <v>0</v>
      </c>
      <c r="G1601" s="3">
        <f t="shared" si="70"/>
        <v>10651.60383</v>
      </c>
      <c r="H1601" s="3">
        <f t="shared" si="71"/>
        <v>0.22999999998137355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165947.46</v>
      </c>
      <c r="D1603" s="2">
        <v>0</v>
      </c>
      <c r="E1603" s="2">
        <v>0</v>
      </c>
      <c r="F1603" s="2">
        <v>0</v>
      </c>
      <c r="G1603" s="3">
        <f t="shared" si="70"/>
        <v>3816.7915799999996</v>
      </c>
      <c r="H1603" s="3">
        <f t="shared" si="71"/>
        <v>0.45999999999185093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59104.02</v>
      </c>
      <c r="D1604" s="2">
        <v>0</v>
      </c>
      <c r="E1604" s="2">
        <v>0</v>
      </c>
      <c r="F1604" s="2">
        <v>0</v>
      </c>
      <c r="G1604" s="3">
        <f t="shared" si="70"/>
        <v>1418.49648</v>
      </c>
      <c r="H1604" s="3">
        <f t="shared" si="71"/>
        <v>1.9999999996798579E-2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96092.61</v>
      </c>
      <c r="D1605" s="2">
        <v>0</v>
      </c>
      <c r="E1605" s="2">
        <v>0</v>
      </c>
      <c r="F1605" s="2">
        <v>0</v>
      </c>
      <c r="G1605" s="3">
        <f t="shared" si="70"/>
        <v>2402.3152500000001</v>
      </c>
      <c r="H1605" s="3">
        <f t="shared" si="71"/>
        <v>0.38999999999941792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799.08</v>
      </c>
      <c r="D1606" s="2">
        <v>0</v>
      </c>
      <c r="E1606" s="2">
        <v>0</v>
      </c>
      <c r="F1606" s="2">
        <v>0</v>
      </c>
      <c r="G1606" s="3">
        <f t="shared" si="70"/>
        <v>20.77608</v>
      </c>
      <c r="H1606" s="3">
        <f t="shared" si="71"/>
        <v>8.0000000000040927E-2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7991.25</v>
      </c>
      <c r="D1609" s="2">
        <v>0</v>
      </c>
      <c r="E1609" s="2">
        <v>0</v>
      </c>
      <c r="F1609" s="2">
        <v>0</v>
      </c>
      <c r="G1609" s="3">
        <f t="shared" si="70"/>
        <v>231.74625</v>
      </c>
      <c r="H1609" s="3">
        <f t="shared" si="71"/>
        <v>0.25</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1960.5</v>
      </c>
      <c r="D1610" s="2">
        <v>0</v>
      </c>
      <c r="E1610" s="2">
        <v>0</v>
      </c>
      <c r="F1610" s="2">
        <v>0</v>
      </c>
      <c r="G1610" s="3">
        <f t="shared" si="70"/>
        <v>58.814999999999998</v>
      </c>
      <c r="H1610" s="3">
        <f t="shared" si="71"/>
        <v>0.5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257224.6</v>
      </c>
      <c r="D1612" s="2">
        <v>0</v>
      </c>
      <c r="E1612" s="2">
        <v>0</v>
      </c>
      <c r="F1612" s="2">
        <v>0</v>
      </c>
      <c r="G1612" s="3">
        <f t="shared" si="70"/>
        <v>8231.1872000000003</v>
      </c>
      <c r="H1612" s="3">
        <f t="shared" si="71"/>
        <v>0.39999999999417923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7880.41</v>
      </c>
      <c r="D1613" s="2">
        <v>0</v>
      </c>
      <c r="E1613" s="2">
        <v>0</v>
      </c>
      <c r="F1613" s="2">
        <v>0</v>
      </c>
      <c r="G1613" s="3">
        <f t="shared" si="70"/>
        <v>260.05353000000002</v>
      </c>
      <c r="H1613" s="3">
        <f t="shared" si="71"/>
        <v>0.40999999999985448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7880.41</v>
      </c>
      <c r="D1617" s="2">
        <v>0</v>
      </c>
      <c r="E1617" s="2">
        <v>0</v>
      </c>
      <c r="F1617" s="2">
        <v>0</v>
      </c>
      <c r="G1617" s="3">
        <f t="shared" si="70"/>
        <v>291.57516999999996</v>
      </c>
      <c r="H1617" s="3">
        <f t="shared" si="71"/>
        <v>0.40999999999985448</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76166.759999999995</v>
      </c>
      <c r="D1619" s="2">
        <v>0</v>
      </c>
      <c r="E1619" s="2">
        <v>0</v>
      </c>
      <c r="F1619" s="2">
        <v>0</v>
      </c>
      <c r="G1619" s="3">
        <f>B1619/1000*C1619</f>
        <v>2970.5036399999999</v>
      </c>
      <c r="H1619" s="3">
        <f>ABS(C1619-ROUND(C1619,0))</f>
        <v>0.24000000000523869</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393913.02</v>
      </c>
      <c r="D1620" s="2">
        <v>0</v>
      </c>
      <c r="E1620" s="2">
        <v>0</v>
      </c>
      <c r="F1620" s="2">
        <v>0</v>
      </c>
      <c r="G1620" s="3">
        <f t="shared" si="70"/>
        <v>15756.5208</v>
      </c>
      <c r="H1620" s="3">
        <f t="shared" si="71"/>
        <v>2.0000000018626451E-2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899.86</v>
      </c>
      <c r="D1621" s="2">
        <v>0</v>
      </c>
      <c r="E1621" s="2">
        <v>0</v>
      </c>
      <c r="F1621" s="2">
        <v>0</v>
      </c>
      <c r="G1621" s="3">
        <f t="shared" si="70"/>
        <v>36.894260000000003</v>
      </c>
      <c r="H1621" s="3">
        <f t="shared" si="71"/>
        <v>0.13999999999998636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899.86</v>
      </c>
      <c r="D1679" s="2">
        <v>0</v>
      </c>
      <c r="E1679" s="2">
        <v>0</v>
      </c>
      <c r="F1679" s="2">
        <v>0</v>
      </c>
      <c r="G1679" s="3">
        <f>B1679/1000*C1679</f>
        <v>89.08614</v>
      </c>
      <c r="H1679" s="3">
        <f>ABS(C1679-ROUND(C1679,0))</f>
        <v>0.13999999999998636</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393013.16</v>
      </c>
      <c r="D1680" s="2">
        <v>0</v>
      </c>
      <c r="E1680" s="2">
        <v>0</v>
      </c>
      <c r="F1680" s="2">
        <v>0</v>
      </c>
      <c r="G1680" s="3">
        <f t="shared" si="70"/>
        <v>39301.315999999999</v>
      </c>
      <c r="H1680" s="3">
        <f t="shared" si="71"/>
        <v>0.15999999997438863</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54387.35</v>
      </c>
      <c r="D1682" s="2">
        <v>0</v>
      </c>
      <c r="E1682" s="2">
        <v>0</v>
      </c>
      <c r="F1682" s="2">
        <v>0</v>
      </c>
      <c r="G1682" s="3">
        <f t="shared" si="70"/>
        <v>5547.5096999999996</v>
      </c>
      <c r="H1682" s="3">
        <f t="shared" si="71"/>
        <v>0.34999999999854481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118501.75</v>
      </c>
      <c r="D1683" s="2">
        <v>0</v>
      </c>
      <c r="E1683" s="2">
        <v>0</v>
      </c>
      <c r="F1683" s="2">
        <v>0</v>
      </c>
      <c r="G1683" s="3">
        <f t="shared" si="70"/>
        <v>12205.680249999999</v>
      </c>
      <c r="H1683" s="3">
        <f t="shared" si="71"/>
        <v>0.25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212771.34</v>
      </c>
      <c r="D1684" s="2">
        <v>0</v>
      </c>
      <c r="E1684" s="2">
        <v>0</v>
      </c>
      <c r="F1684" s="2">
        <v>0</v>
      </c>
      <c r="G1684" s="3">
        <f>B1684/1000*C1684</f>
        <v>22128.219359999999</v>
      </c>
      <c r="H1684" s="3">
        <f>ABS(C1684-ROUND(C1684,0))</f>
        <v>0.33999999999650754</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7352.72</v>
      </c>
      <c r="D1685" s="14">
        <v>0</v>
      </c>
      <c r="E1685" s="14">
        <v>0</v>
      </c>
      <c r="F1685" s="14">
        <v>0</v>
      </c>
      <c r="G1685" s="15">
        <f t="shared" si="70"/>
        <v>772.03560000000004</v>
      </c>
      <c r="H1685" s="15">
        <f t="shared" si="71"/>
        <v>0.27999999999974534</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6" t="s">
        <v>2019</v>
      </c>
      <c r="B1" s="406"/>
      <c r="C1" s="406"/>
    </row>
    <row r="2" spans="1:16" ht="33" customHeight="1" x14ac:dyDescent="0.2">
      <c r="A2" s="407" t="s">
        <v>2020</v>
      </c>
      <c r="B2" s="408"/>
      <c r="C2" s="405"/>
      <c r="D2" s="5"/>
      <c r="E2" s="5"/>
      <c r="F2" s="5"/>
      <c r="G2" s="5"/>
      <c r="H2" s="5"/>
      <c r="I2" s="5"/>
      <c r="J2" s="5"/>
      <c r="K2" s="5"/>
      <c r="L2" s="5"/>
      <c r="M2" s="5"/>
      <c r="N2" s="5"/>
      <c r="O2" s="5"/>
      <c r="P2" s="5"/>
    </row>
    <row r="3" spans="1:16" ht="18.75" customHeight="1" x14ac:dyDescent="0.2">
      <c r="A3" s="222" t="s">
        <v>2021</v>
      </c>
      <c r="B3" s="409" t="s">
        <v>2022</v>
      </c>
      <c r="C3" s="405"/>
      <c r="D3" s="5"/>
      <c r="E3" s="5"/>
      <c r="F3" s="5"/>
      <c r="G3" s="5"/>
      <c r="H3" s="5"/>
      <c r="I3" s="5"/>
      <c r="J3" s="5"/>
      <c r="K3" s="5"/>
      <c r="L3" s="5"/>
      <c r="M3" s="5"/>
      <c r="N3" s="5"/>
      <c r="O3" s="5"/>
      <c r="P3" s="5"/>
    </row>
    <row r="4" spans="1:16" ht="37.5" hidden="1" customHeight="1" x14ac:dyDescent="0.2">
      <c r="A4" s="223" t="s">
        <v>2023</v>
      </c>
      <c r="B4" s="404" t="s">
        <v>2024</v>
      </c>
      <c r="C4" s="405"/>
      <c r="D4" s="5"/>
      <c r="E4" s="5"/>
      <c r="F4" s="5"/>
      <c r="G4" s="5"/>
      <c r="H4" s="5"/>
      <c r="I4" s="5"/>
      <c r="J4" s="5"/>
      <c r="K4" s="5"/>
      <c r="L4" s="5"/>
      <c r="M4" s="5"/>
      <c r="N4" s="5"/>
      <c r="O4" s="5"/>
      <c r="P4" s="5"/>
    </row>
    <row r="5" spans="1:16" ht="48" hidden="1" customHeight="1" x14ac:dyDescent="0.2">
      <c r="A5" s="223" t="s">
        <v>2023</v>
      </c>
      <c r="B5" s="404" t="s">
        <v>2025</v>
      </c>
      <c r="C5" s="405"/>
      <c r="D5" s="5"/>
      <c r="E5" s="5"/>
      <c r="F5" s="5"/>
      <c r="G5" s="5"/>
      <c r="H5" s="5"/>
      <c r="I5" s="5"/>
      <c r="J5" s="5"/>
      <c r="K5" s="5"/>
      <c r="L5" s="5"/>
      <c r="M5" s="5"/>
      <c r="N5" s="5"/>
      <c r="O5" s="5"/>
      <c r="P5" s="5"/>
    </row>
    <row r="6" spans="1:16" ht="59.25" hidden="1" customHeight="1" x14ac:dyDescent="0.2">
      <c r="A6" s="223" t="s">
        <v>2023</v>
      </c>
      <c r="B6" s="404" t="s">
        <v>2026</v>
      </c>
      <c r="C6" s="405"/>
      <c r="D6" s="5"/>
      <c r="E6" s="5"/>
      <c r="F6" s="5"/>
      <c r="G6" s="5"/>
      <c r="H6" s="5"/>
      <c r="I6" s="5"/>
      <c r="J6" s="5"/>
      <c r="K6" s="5"/>
      <c r="L6" s="5"/>
      <c r="M6" s="5"/>
      <c r="N6" s="5"/>
      <c r="O6" s="5"/>
      <c r="P6" s="5"/>
    </row>
    <row r="7" spans="1:16" ht="48" hidden="1" customHeight="1" x14ac:dyDescent="0.2">
      <c r="A7" s="223" t="s">
        <v>2027</v>
      </c>
      <c r="B7" s="404" t="s">
        <v>2028</v>
      </c>
      <c r="C7" s="405"/>
      <c r="D7" s="5"/>
      <c r="E7" s="5"/>
      <c r="F7" s="5"/>
      <c r="G7" s="5"/>
      <c r="H7" s="5"/>
      <c r="I7" s="5"/>
      <c r="J7" s="5"/>
      <c r="K7" s="5"/>
      <c r="L7" s="5"/>
      <c r="M7" s="5"/>
      <c r="N7" s="5"/>
      <c r="O7" s="5"/>
      <c r="P7" s="5"/>
    </row>
    <row r="8" spans="1:16" ht="41.25" hidden="1" customHeight="1" x14ac:dyDescent="0.2">
      <c r="A8" s="223" t="s">
        <v>2029</v>
      </c>
      <c r="B8" s="404" t="s">
        <v>2030</v>
      </c>
      <c r="C8" s="405"/>
      <c r="D8" s="5"/>
      <c r="E8" s="5"/>
      <c r="F8" s="5"/>
      <c r="G8" s="5"/>
      <c r="H8" s="5"/>
      <c r="I8" s="5"/>
      <c r="J8" s="5"/>
      <c r="K8" s="5"/>
      <c r="L8" s="5"/>
      <c r="M8" s="5"/>
      <c r="N8" s="5"/>
      <c r="O8" s="5"/>
      <c r="P8" s="5"/>
    </row>
    <row r="9" spans="1:16" ht="59.25" hidden="1" customHeight="1" x14ac:dyDescent="0.2">
      <c r="A9" s="223" t="s">
        <v>2031</v>
      </c>
      <c r="B9" s="404" t="s">
        <v>2032</v>
      </c>
      <c r="C9" s="405"/>
      <c r="D9" s="5"/>
      <c r="E9" s="5"/>
      <c r="F9" s="5"/>
      <c r="G9" s="5"/>
      <c r="H9" s="5"/>
      <c r="I9" s="5"/>
      <c r="J9" s="5"/>
      <c r="K9" s="5"/>
      <c r="L9" s="5"/>
      <c r="M9" s="5"/>
      <c r="N9" s="5"/>
      <c r="O9" s="5"/>
      <c r="P9" s="5"/>
    </row>
    <row r="10" spans="1:16" ht="61.5" hidden="1" customHeight="1" x14ac:dyDescent="0.2">
      <c r="A10" s="223" t="s">
        <v>2031</v>
      </c>
      <c r="B10" s="404" t="s">
        <v>2033</v>
      </c>
      <c r="C10" s="405"/>
      <c r="D10" s="5"/>
      <c r="E10" s="5"/>
      <c r="F10" s="5"/>
      <c r="G10" s="5"/>
      <c r="H10" s="5"/>
      <c r="I10" s="5"/>
      <c r="J10" s="5"/>
      <c r="K10" s="5"/>
      <c r="L10" s="5"/>
      <c r="M10" s="5"/>
      <c r="N10" s="5"/>
      <c r="O10" s="5"/>
      <c r="P10" s="5"/>
    </row>
    <row r="11" spans="1:16" ht="43.5" hidden="1" customHeight="1" x14ac:dyDescent="0.2">
      <c r="A11" s="223" t="s">
        <v>2031</v>
      </c>
      <c r="B11" s="404" t="s">
        <v>2034</v>
      </c>
      <c r="C11" s="405"/>
      <c r="D11" s="5"/>
      <c r="E11" s="5"/>
      <c r="F11" s="5"/>
      <c r="G11" s="5"/>
      <c r="H11" s="5"/>
      <c r="I11" s="5"/>
      <c r="J11" s="5"/>
      <c r="K11" s="5"/>
      <c r="L11" s="5"/>
      <c r="M11" s="5"/>
      <c r="N11" s="5"/>
      <c r="O11" s="5"/>
      <c r="P11" s="5"/>
    </row>
    <row r="12" spans="1:16" ht="27.75" hidden="1" customHeight="1" x14ac:dyDescent="0.2">
      <c r="A12" s="223" t="s">
        <v>2035</v>
      </c>
      <c r="B12" s="404" t="s">
        <v>2036</v>
      </c>
      <c r="C12" s="405"/>
      <c r="D12" s="5"/>
      <c r="E12" s="5"/>
      <c r="F12" s="5"/>
      <c r="G12" s="5"/>
      <c r="H12" s="5"/>
      <c r="I12" s="5"/>
      <c r="J12" s="5"/>
      <c r="K12" s="5"/>
      <c r="L12" s="5"/>
      <c r="M12" s="5"/>
      <c r="N12" s="5"/>
      <c r="O12" s="5"/>
      <c r="P12" s="5"/>
    </row>
    <row r="13" spans="1:16" ht="27.75" hidden="1" customHeight="1" x14ac:dyDescent="0.2">
      <c r="A13" s="223" t="s">
        <v>2037</v>
      </c>
      <c r="B13" s="404" t="s">
        <v>2038</v>
      </c>
      <c r="C13" s="405"/>
      <c r="D13" s="5"/>
      <c r="E13" s="5"/>
      <c r="F13" s="5"/>
      <c r="G13" s="5"/>
      <c r="H13" s="5"/>
      <c r="I13" s="5"/>
      <c r="J13" s="5"/>
      <c r="K13" s="5"/>
      <c r="L13" s="5"/>
      <c r="M13" s="5"/>
      <c r="N13" s="5"/>
      <c r="O13" s="5"/>
      <c r="P13" s="5"/>
    </row>
    <row r="14" spans="1:16" ht="45.75" hidden="1" customHeight="1" x14ac:dyDescent="0.2">
      <c r="A14" s="223" t="s">
        <v>2039</v>
      </c>
      <c r="B14" s="404" t="s">
        <v>2040</v>
      </c>
      <c r="C14" s="405"/>
      <c r="D14" s="5"/>
      <c r="E14" s="5"/>
      <c r="F14" s="5"/>
      <c r="G14" s="5"/>
      <c r="H14" s="5"/>
      <c r="I14" s="5"/>
      <c r="J14" s="5"/>
      <c r="K14" s="5"/>
      <c r="L14" s="5"/>
      <c r="M14" s="5"/>
      <c r="N14" s="5"/>
      <c r="O14" s="5"/>
      <c r="P14" s="5"/>
    </row>
    <row r="15" spans="1:16" ht="45.75" hidden="1" customHeight="1" x14ac:dyDescent="0.2">
      <c r="A15" s="223" t="s">
        <v>2041</v>
      </c>
      <c r="B15" s="404" t="s">
        <v>2042</v>
      </c>
      <c r="C15" s="405"/>
      <c r="D15" s="5"/>
      <c r="E15" s="5"/>
      <c r="F15" s="5"/>
      <c r="G15" s="5"/>
      <c r="H15" s="5"/>
      <c r="I15" s="5"/>
      <c r="J15" s="5"/>
      <c r="K15" s="5"/>
      <c r="L15" s="5"/>
      <c r="M15" s="5"/>
      <c r="N15" s="5"/>
      <c r="O15" s="5"/>
      <c r="P15" s="5"/>
    </row>
    <row r="16" spans="1:16" ht="51" hidden="1" customHeight="1" x14ac:dyDescent="0.2">
      <c r="A16" s="223" t="s">
        <v>2043</v>
      </c>
      <c r="B16" s="404" t="s">
        <v>2044</v>
      </c>
      <c r="C16" s="405"/>
      <c r="D16" s="5"/>
      <c r="E16" s="5"/>
      <c r="F16" s="5"/>
      <c r="G16" s="5"/>
      <c r="H16" s="5"/>
      <c r="I16" s="5"/>
      <c r="J16" s="5"/>
      <c r="K16" s="5"/>
      <c r="L16" s="5"/>
      <c r="M16" s="5"/>
      <c r="N16" s="5"/>
      <c r="O16" s="5"/>
      <c r="P16" s="5"/>
    </row>
    <row r="17" spans="1:16" ht="27.75" hidden="1" customHeight="1" x14ac:dyDescent="0.2">
      <c r="A17" s="223" t="s">
        <v>2045</v>
      </c>
      <c r="B17" s="404" t="s">
        <v>2046</v>
      </c>
      <c r="C17" s="405"/>
      <c r="D17" s="5"/>
      <c r="E17" s="5"/>
      <c r="F17" s="5"/>
      <c r="G17" s="5"/>
      <c r="H17" s="5"/>
      <c r="I17" s="5"/>
      <c r="J17" s="5"/>
      <c r="K17" s="5"/>
      <c r="L17" s="5"/>
      <c r="M17" s="5"/>
      <c r="N17" s="5"/>
      <c r="O17" s="5"/>
      <c r="P17" s="5"/>
    </row>
    <row r="18" spans="1:16" ht="27.75" hidden="1" customHeight="1" x14ac:dyDescent="0.2">
      <c r="A18" s="223" t="s">
        <v>2047</v>
      </c>
      <c r="B18" s="404" t="s">
        <v>2048</v>
      </c>
      <c r="C18" s="405"/>
      <c r="D18" s="5"/>
      <c r="E18" s="5"/>
      <c r="F18" s="5"/>
      <c r="G18" s="5"/>
      <c r="H18" s="5"/>
      <c r="I18" s="5"/>
      <c r="J18" s="5"/>
      <c r="K18" s="5"/>
      <c r="L18" s="5"/>
      <c r="M18" s="5"/>
      <c r="N18" s="5"/>
      <c r="O18" s="5"/>
      <c r="P18" s="5"/>
    </row>
    <row r="19" spans="1:16" ht="45" hidden="1" customHeight="1" x14ac:dyDescent="0.2">
      <c r="A19" s="223" t="s">
        <v>2047</v>
      </c>
      <c r="B19" s="404" t="s">
        <v>2049</v>
      </c>
      <c r="C19" s="405"/>
      <c r="D19" s="5"/>
      <c r="E19" s="5"/>
      <c r="F19" s="5"/>
      <c r="G19" s="5"/>
      <c r="H19" s="5"/>
      <c r="I19" s="5"/>
      <c r="J19" s="5"/>
      <c r="K19" s="5"/>
      <c r="L19" s="5"/>
      <c r="M19" s="5"/>
      <c r="N19" s="5"/>
      <c r="O19" s="5"/>
      <c r="P19" s="5"/>
    </row>
    <row r="20" spans="1:16" ht="45" hidden="1" customHeight="1" x14ac:dyDescent="0.2">
      <c r="A20" s="223" t="s">
        <v>2050</v>
      </c>
      <c r="B20" s="404" t="s">
        <v>2051</v>
      </c>
      <c r="C20" s="405"/>
      <c r="D20" s="5"/>
      <c r="E20" s="5"/>
      <c r="F20" s="5"/>
      <c r="G20" s="5"/>
      <c r="H20" s="5"/>
      <c r="I20" s="5"/>
      <c r="J20" s="5"/>
      <c r="K20" s="5"/>
      <c r="L20" s="5"/>
      <c r="M20" s="5"/>
      <c r="N20" s="5"/>
      <c r="O20" s="5"/>
      <c r="P20" s="5"/>
    </row>
    <row r="21" spans="1:16" ht="30" hidden="1" customHeight="1" x14ac:dyDescent="0.2">
      <c r="A21" s="223" t="s">
        <v>2052</v>
      </c>
      <c r="B21" s="404" t="s">
        <v>2053</v>
      </c>
      <c r="C21" s="405"/>
      <c r="D21" s="5"/>
      <c r="E21" s="5"/>
      <c r="F21" s="5"/>
      <c r="G21" s="5"/>
      <c r="H21" s="5"/>
      <c r="I21" s="5"/>
      <c r="J21" s="5"/>
      <c r="K21" s="5"/>
      <c r="L21" s="5"/>
      <c r="M21" s="5"/>
      <c r="N21" s="5"/>
      <c r="O21" s="5"/>
      <c r="P21" s="5"/>
    </row>
    <row r="22" spans="1:16" ht="30" hidden="1" customHeight="1" x14ac:dyDescent="0.2">
      <c r="A22" s="223" t="s">
        <v>2054</v>
      </c>
      <c r="B22" s="404" t="s">
        <v>2055</v>
      </c>
      <c r="C22" s="405"/>
      <c r="D22" s="5"/>
      <c r="E22" s="5"/>
      <c r="F22" s="5"/>
      <c r="G22" s="5"/>
      <c r="H22" s="5"/>
      <c r="I22" s="5"/>
      <c r="J22" s="5"/>
      <c r="K22" s="5"/>
      <c r="L22" s="5"/>
      <c r="M22" s="5"/>
      <c r="N22" s="5"/>
      <c r="O22" s="5"/>
      <c r="P22" s="5"/>
    </row>
    <row r="23" spans="1:16" ht="30" hidden="1" customHeight="1" x14ac:dyDescent="0.2">
      <c r="A23" s="223" t="s">
        <v>2056</v>
      </c>
      <c r="B23" s="404" t="s">
        <v>2057</v>
      </c>
      <c r="C23" s="405"/>
      <c r="D23" s="5"/>
      <c r="E23" s="5"/>
      <c r="F23" s="5"/>
      <c r="G23" s="5"/>
      <c r="H23" s="5"/>
      <c r="I23" s="5"/>
      <c r="J23" s="5"/>
      <c r="K23" s="5"/>
      <c r="L23" s="5"/>
      <c r="M23" s="5"/>
      <c r="N23" s="5"/>
      <c r="O23" s="5"/>
      <c r="P23" s="5"/>
    </row>
    <row r="24" spans="1:16" ht="30" hidden="1" customHeight="1" x14ac:dyDescent="0.2">
      <c r="A24" s="223" t="s">
        <v>2058</v>
      </c>
      <c r="B24" s="404" t="s">
        <v>2059</v>
      </c>
      <c r="C24" s="405"/>
      <c r="D24" s="5"/>
      <c r="E24" s="5"/>
      <c r="F24" s="5"/>
      <c r="G24" s="5"/>
      <c r="H24" s="5"/>
      <c r="I24" s="5"/>
      <c r="J24" s="5"/>
      <c r="K24" s="5"/>
      <c r="L24" s="5"/>
      <c r="M24" s="5"/>
      <c r="N24" s="5"/>
      <c r="O24" s="5"/>
      <c r="P24" s="5"/>
    </row>
    <row r="25" spans="1:16" ht="30" hidden="1" customHeight="1" x14ac:dyDescent="0.2">
      <c r="A25" s="223" t="s">
        <v>2060</v>
      </c>
      <c r="B25" s="404" t="s">
        <v>2061</v>
      </c>
      <c r="C25" s="405"/>
      <c r="D25" s="5"/>
      <c r="E25" s="5"/>
      <c r="F25" s="5"/>
      <c r="G25" s="5"/>
      <c r="H25" s="5"/>
      <c r="I25" s="5"/>
      <c r="J25" s="5"/>
      <c r="K25" s="5"/>
      <c r="L25" s="5"/>
      <c r="M25" s="5"/>
      <c r="N25" s="5"/>
      <c r="O25" s="5"/>
      <c r="P25" s="5"/>
    </row>
    <row r="26" spans="1:16" ht="30" hidden="1" customHeight="1" x14ac:dyDescent="0.2">
      <c r="A26" s="223" t="s">
        <v>2062</v>
      </c>
      <c r="B26" s="404" t="s">
        <v>2063</v>
      </c>
      <c r="C26" s="405"/>
      <c r="D26" s="5"/>
      <c r="E26" s="5"/>
      <c r="F26" s="5"/>
      <c r="G26" s="5"/>
      <c r="H26" s="5"/>
      <c r="I26" s="5"/>
      <c r="J26" s="5"/>
      <c r="K26" s="5"/>
      <c r="L26" s="5"/>
      <c r="M26" s="5"/>
      <c r="N26" s="5"/>
      <c r="O26" s="5"/>
      <c r="P26" s="5"/>
    </row>
    <row r="27" spans="1:16" ht="70.5" hidden="1" customHeight="1" x14ac:dyDescent="0.2">
      <c r="A27" s="223" t="s">
        <v>2064</v>
      </c>
      <c r="B27" s="404" t="s">
        <v>2065</v>
      </c>
      <c r="C27" s="405"/>
      <c r="D27" s="5"/>
      <c r="E27" s="5"/>
      <c r="F27" s="5"/>
      <c r="G27" s="5"/>
      <c r="H27" s="5"/>
      <c r="I27" s="5"/>
      <c r="J27" s="5"/>
      <c r="K27" s="5"/>
      <c r="L27" s="5"/>
      <c r="M27" s="5"/>
      <c r="N27" s="5"/>
      <c r="O27" s="5"/>
      <c r="P27" s="5"/>
    </row>
    <row r="28" spans="1:16" ht="48" hidden="1" customHeight="1" x14ac:dyDescent="0.2">
      <c r="A28" s="223" t="s">
        <v>2066</v>
      </c>
      <c r="B28" s="404" t="s">
        <v>2067</v>
      </c>
      <c r="C28" s="405"/>
      <c r="D28" s="5"/>
      <c r="E28" s="5"/>
      <c r="F28" s="5"/>
      <c r="G28" s="5"/>
      <c r="H28" s="5"/>
      <c r="I28" s="5"/>
      <c r="J28" s="5"/>
      <c r="K28" s="5"/>
      <c r="L28" s="5"/>
      <c r="M28" s="5"/>
      <c r="N28" s="5"/>
      <c r="O28" s="5"/>
      <c r="P28" s="5"/>
    </row>
    <row r="29" spans="1:16" ht="100.5" hidden="1" customHeight="1" x14ac:dyDescent="0.2">
      <c r="A29" s="223" t="s">
        <v>2068</v>
      </c>
      <c r="B29" s="404" t="s">
        <v>2069</v>
      </c>
      <c r="C29" s="405"/>
      <c r="D29" s="5"/>
      <c r="E29" s="5"/>
      <c r="F29" s="5"/>
      <c r="G29" s="5"/>
      <c r="H29" s="5"/>
      <c r="I29" s="5"/>
      <c r="J29" s="5"/>
      <c r="K29" s="5"/>
      <c r="L29" s="5"/>
      <c r="M29" s="5"/>
      <c r="N29" s="5"/>
      <c r="O29" s="5"/>
      <c r="P29" s="5"/>
    </row>
    <row r="30" spans="1:16" ht="45" hidden="1" customHeight="1" x14ac:dyDescent="0.2">
      <c r="A30" s="223" t="s">
        <v>2070</v>
      </c>
      <c r="B30" s="404" t="s">
        <v>2071</v>
      </c>
      <c r="C30" s="405"/>
      <c r="D30" s="5"/>
      <c r="E30" s="5"/>
      <c r="F30" s="5"/>
      <c r="G30" s="5"/>
      <c r="H30" s="5"/>
      <c r="I30" s="5"/>
      <c r="J30" s="5"/>
      <c r="K30" s="5"/>
      <c r="L30" s="5"/>
      <c r="M30" s="5"/>
      <c r="N30" s="5"/>
      <c r="O30" s="5"/>
      <c r="P30" s="5"/>
    </row>
    <row r="31" spans="1:16" ht="45" hidden="1" customHeight="1" x14ac:dyDescent="0.2">
      <c r="A31" s="223" t="s">
        <v>2072</v>
      </c>
      <c r="B31" s="404" t="s">
        <v>2073</v>
      </c>
      <c r="C31" s="405"/>
      <c r="D31" s="5"/>
      <c r="E31" s="5"/>
      <c r="F31" s="5"/>
      <c r="G31" s="5"/>
      <c r="H31" s="5"/>
      <c r="I31" s="5"/>
      <c r="J31" s="5"/>
      <c r="K31" s="5"/>
      <c r="L31" s="5"/>
      <c r="M31" s="5"/>
      <c r="N31" s="5"/>
      <c r="O31" s="5"/>
      <c r="P31" s="5"/>
    </row>
    <row r="32" spans="1:16" ht="45" hidden="1" customHeight="1" x14ac:dyDescent="0.2">
      <c r="A32" s="223" t="s">
        <v>2074</v>
      </c>
      <c r="B32" s="404" t="s">
        <v>2075</v>
      </c>
      <c r="C32" s="405"/>
      <c r="D32" s="5"/>
      <c r="E32" s="5"/>
      <c r="F32" s="5"/>
      <c r="G32" s="5"/>
      <c r="H32" s="5"/>
      <c r="I32" s="5"/>
      <c r="J32" s="5"/>
      <c r="K32" s="5"/>
      <c r="L32" s="5"/>
      <c r="M32" s="5"/>
      <c r="N32" s="5"/>
      <c r="O32" s="5"/>
      <c r="P32" s="5"/>
    </row>
    <row r="33" spans="1:16" ht="72" hidden="1" customHeight="1" x14ac:dyDescent="0.2">
      <c r="A33" s="223" t="s">
        <v>2076</v>
      </c>
      <c r="B33" s="404" t="s">
        <v>2077</v>
      </c>
      <c r="C33" s="405"/>
      <c r="D33" s="5"/>
      <c r="E33" s="5"/>
      <c r="F33" s="5"/>
      <c r="G33" s="5"/>
      <c r="H33" s="5"/>
      <c r="I33" s="5"/>
      <c r="J33" s="5"/>
      <c r="K33" s="5"/>
      <c r="L33" s="5"/>
      <c r="M33" s="5"/>
      <c r="N33" s="5"/>
      <c r="O33" s="5"/>
      <c r="P33" s="5"/>
    </row>
    <row r="34" spans="1:16" ht="79.5" hidden="1" customHeight="1" x14ac:dyDescent="0.2">
      <c r="A34" s="223" t="s">
        <v>2078</v>
      </c>
      <c r="B34" s="404" t="s">
        <v>2079</v>
      </c>
      <c r="C34" s="405"/>
      <c r="D34" s="5"/>
      <c r="E34" s="5"/>
      <c r="F34" s="5"/>
      <c r="G34" s="5"/>
      <c r="H34" s="5"/>
      <c r="I34" s="5"/>
      <c r="J34" s="5"/>
      <c r="K34" s="5"/>
      <c r="L34" s="5"/>
      <c r="M34" s="5"/>
      <c r="N34" s="5"/>
      <c r="O34" s="5"/>
      <c r="P34" s="5"/>
    </row>
    <row r="35" spans="1:16" ht="70.5" hidden="1" customHeight="1" x14ac:dyDescent="0.2">
      <c r="A35" s="223" t="s">
        <v>2080</v>
      </c>
      <c r="B35" s="404" t="s">
        <v>2081</v>
      </c>
      <c r="C35" s="405"/>
      <c r="D35" s="5"/>
      <c r="E35" s="5"/>
      <c r="F35" s="5"/>
      <c r="G35" s="5"/>
      <c r="H35" s="5"/>
      <c r="I35" s="5"/>
      <c r="J35" s="5"/>
      <c r="K35" s="5"/>
      <c r="L35" s="5"/>
      <c r="M35" s="5"/>
      <c r="N35" s="5"/>
      <c r="O35" s="5"/>
      <c r="P35" s="5"/>
    </row>
    <row r="36" spans="1:16" ht="45.75" hidden="1" customHeight="1" x14ac:dyDescent="0.2">
      <c r="A36" s="223" t="s">
        <v>2082</v>
      </c>
      <c r="B36" s="404" t="s">
        <v>2083</v>
      </c>
      <c r="C36" s="405"/>
      <c r="D36" s="5"/>
      <c r="E36" s="5"/>
      <c r="F36" s="5"/>
      <c r="G36" s="5"/>
      <c r="H36" s="5"/>
      <c r="I36" s="5"/>
      <c r="J36" s="5"/>
      <c r="K36" s="5"/>
      <c r="L36" s="5"/>
      <c r="M36" s="5"/>
      <c r="N36" s="5"/>
      <c r="O36" s="5"/>
      <c r="P36" s="5"/>
    </row>
    <row r="37" spans="1:16" ht="54.75" hidden="1" customHeight="1" x14ac:dyDescent="0.2">
      <c r="A37" s="223" t="s">
        <v>2084</v>
      </c>
      <c r="B37" s="404" t="s">
        <v>2085</v>
      </c>
      <c r="C37" s="405"/>
      <c r="D37" s="5"/>
      <c r="E37" s="5"/>
      <c r="F37" s="5"/>
      <c r="G37" s="5"/>
      <c r="H37" s="5"/>
      <c r="I37" s="5"/>
      <c r="J37" s="5"/>
      <c r="K37" s="5"/>
      <c r="L37" s="5"/>
      <c r="M37" s="5"/>
      <c r="N37" s="5"/>
      <c r="O37" s="5"/>
      <c r="P37" s="5"/>
    </row>
    <row r="38" spans="1:16" ht="37.5" hidden="1" customHeight="1" x14ac:dyDescent="0.2">
      <c r="A38" s="223" t="s">
        <v>2086</v>
      </c>
      <c r="B38" s="404" t="s">
        <v>2087</v>
      </c>
      <c r="C38" s="405"/>
      <c r="D38" s="5"/>
      <c r="E38" s="5"/>
      <c r="F38" s="5"/>
      <c r="G38" s="5"/>
      <c r="H38" s="5"/>
      <c r="I38" s="5"/>
      <c r="J38" s="5"/>
      <c r="K38" s="5"/>
      <c r="L38" s="5"/>
      <c r="M38" s="5"/>
      <c r="N38" s="5"/>
      <c r="O38" s="5"/>
      <c r="P38" s="5"/>
    </row>
    <row r="39" spans="1:16" ht="61.5" hidden="1" customHeight="1" x14ac:dyDescent="0.2">
      <c r="A39" s="223" t="s">
        <v>2088</v>
      </c>
      <c r="B39" s="404" t="s">
        <v>2089</v>
      </c>
      <c r="C39" s="405"/>
      <c r="D39" s="5"/>
      <c r="E39" s="5"/>
      <c r="F39" s="5"/>
      <c r="G39" s="5"/>
      <c r="H39" s="5"/>
      <c r="I39" s="5"/>
      <c r="J39" s="5"/>
      <c r="K39" s="5"/>
      <c r="L39" s="5"/>
      <c r="M39" s="5"/>
      <c r="N39" s="5"/>
      <c r="O39" s="5"/>
      <c r="P39" s="5"/>
    </row>
    <row r="40" spans="1:16" ht="53.25" hidden="1" customHeight="1" x14ac:dyDescent="0.2">
      <c r="A40" s="223" t="s">
        <v>2090</v>
      </c>
      <c r="B40" s="404" t="s">
        <v>2091</v>
      </c>
      <c r="C40" s="405"/>
      <c r="D40" s="5"/>
      <c r="E40" s="5"/>
      <c r="F40" s="5"/>
      <c r="G40" s="5"/>
      <c r="H40" s="5"/>
      <c r="I40" s="5"/>
      <c r="J40" s="5"/>
      <c r="K40" s="5"/>
      <c r="L40" s="5"/>
      <c r="M40" s="5"/>
      <c r="N40" s="5"/>
      <c r="O40" s="5"/>
      <c r="P40" s="5"/>
    </row>
    <row r="41" spans="1:16" ht="73.5" hidden="1" customHeight="1" x14ac:dyDescent="0.2">
      <c r="A41" s="223" t="s">
        <v>2092</v>
      </c>
      <c r="B41" s="404" t="s">
        <v>2093</v>
      </c>
      <c r="C41" s="405"/>
      <c r="D41" s="5"/>
      <c r="E41" s="5"/>
      <c r="F41" s="5"/>
      <c r="G41" s="5"/>
      <c r="H41" s="5"/>
      <c r="I41" s="5"/>
      <c r="J41" s="5"/>
      <c r="K41" s="5"/>
      <c r="L41" s="5"/>
      <c r="M41" s="5"/>
      <c r="N41" s="5"/>
      <c r="O41" s="5"/>
      <c r="P41" s="5"/>
    </row>
    <row r="42" spans="1:16" ht="57.75" hidden="1" customHeight="1" x14ac:dyDescent="0.2">
      <c r="A42" s="223" t="s">
        <v>2094</v>
      </c>
      <c r="B42" s="404" t="s">
        <v>2095</v>
      </c>
      <c r="C42" s="405"/>
      <c r="D42" s="5"/>
      <c r="E42" s="5"/>
      <c r="F42" s="5"/>
      <c r="G42" s="5"/>
      <c r="H42" s="5"/>
      <c r="I42" s="5"/>
      <c r="J42" s="5"/>
      <c r="K42" s="5"/>
      <c r="L42" s="5"/>
      <c r="M42" s="5"/>
      <c r="N42" s="5"/>
      <c r="O42" s="5"/>
      <c r="P42" s="5"/>
    </row>
    <row r="43" spans="1:16" ht="84" hidden="1" customHeight="1" x14ac:dyDescent="0.2">
      <c r="A43" s="223" t="s">
        <v>2096</v>
      </c>
      <c r="B43" s="404" t="s">
        <v>2097</v>
      </c>
      <c r="C43" s="405"/>
      <c r="D43" s="5"/>
      <c r="E43" s="5"/>
      <c r="F43" s="5"/>
      <c r="G43" s="5"/>
      <c r="H43" s="5"/>
      <c r="I43" s="5"/>
      <c r="J43" s="5"/>
      <c r="K43" s="5"/>
      <c r="L43" s="5"/>
      <c r="M43" s="5"/>
      <c r="N43" s="5"/>
      <c r="O43" s="5"/>
      <c r="P43" s="5"/>
    </row>
    <row r="44" spans="1:16" ht="48" hidden="1" customHeight="1" x14ac:dyDescent="0.2">
      <c r="A44" s="223" t="s">
        <v>2098</v>
      </c>
      <c r="B44" s="404" t="s">
        <v>2099</v>
      </c>
      <c r="C44" s="405"/>
      <c r="D44" s="5"/>
      <c r="E44" s="5"/>
      <c r="F44" s="5"/>
      <c r="G44" s="5"/>
      <c r="H44" s="5"/>
      <c r="I44" s="5"/>
      <c r="J44" s="5"/>
      <c r="K44" s="5"/>
      <c r="L44" s="5"/>
      <c r="M44" s="5"/>
      <c r="N44" s="5"/>
      <c r="O44" s="5"/>
      <c r="P44" s="5"/>
    </row>
    <row r="45" spans="1:16" ht="57" hidden="1" customHeight="1" x14ac:dyDescent="0.2">
      <c r="A45" s="223" t="s">
        <v>2100</v>
      </c>
      <c r="B45" s="404" t="s">
        <v>2101</v>
      </c>
      <c r="C45" s="405"/>
      <c r="D45" s="5"/>
      <c r="E45" s="5"/>
      <c r="F45" s="5"/>
      <c r="G45" s="5"/>
      <c r="H45" s="5"/>
      <c r="I45" s="5"/>
      <c r="J45" s="5"/>
      <c r="K45" s="5"/>
      <c r="L45" s="5"/>
      <c r="M45" s="5"/>
      <c r="N45" s="5"/>
      <c r="O45" s="5"/>
      <c r="P45" s="5"/>
    </row>
    <row r="46" spans="1:16" ht="73.5" hidden="1" customHeight="1" x14ac:dyDescent="0.2">
      <c r="A46" s="223" t="s">
        <v>2102</v>
      </c>
      <c r="B46" s="415" t="s">
        <v>2103</v>
      </c>
      <c r="C46" s="405"/>
      <c r="D46" s="5"/>
      <c r="E46" s="5"/>
      <c r="F46" s="5"/>
      <c r="G46" s="5"/>
      <c r="H46" s="5"/>
      <c r="I46" s="5"/>
      <c r="J46" s="5"/>
      <c r="K46" s="5"/>
      <c r="L46" s="5"/>
      <c r="M46" s="5"/>
      <c r="N46" s="5"/>
      <c r="O46" s="5"/>
      <c r="P46" s="5"/>
    </row>
    <row r="47" spans="1:16" ht="66" hidden="1" customHeight="1" x14ac:dyDescent="0.2">
      <c r="A47" s="39" t="s">
        <v>2104</v>
      </c>
      <c r="B47" s="416" t="s">
        <v>2105</v>
      </c>
      <c r="C47" s="416"/>
      <c r="D47" s="5"/>
      <c r="E47" s="5"/>
      <c r="F47" s="5"/>
      <c r="G47" s="5"/>
      <c r="H47" s="5"/>
      <c r="I47" s="5"/>
      <c r="J47" s="5"/>
      <c r="K47" s="5"/>
      <c r="L47" s="5"/>
      <c r="M47" s="5"/>
      <c r="N47" s="5"/>
      <c r="O47" s="5"/>
      <c r="P47" s="5"/>
    </row>
    <row r="48" spans="1:16" ht="123.75" customHeight="1" x14ac:dyDescent="0.2">
      <c r="A48" s="202" t="s">
        <v>2106</v>
      </c>
      <c r="B48" s="414" t="s">
        <v>2107</v>
      </c>
      <c r="C48" s="413"/>
      <c r="D48" s="5"/>
      <c r="E48" s="5"/>
      <c r="F48" s="5"/>
      <c r="G48" s="5"/>
      <c r="H48" s="5"/>
      <c r="I48" s="5"/>
      <c r="J48" s="5"/>
      <c r="K48" s="5"/>
      <c r="L48" s="5"/>
      <c r="M48" s="5"/>
      <c r="N48" s="5"/>
      <c r="O48" s="5"/>
      <c r="P48" s="5"/>
    </row>
    <row r="49" spans="1:16" ht="34.5" customHeight="1" x14ac:dyDescent="0.2">
      <c r="A49" s="202" t="s">
        <v>2108</v>
      </c>
      <c r="B49" s="412" t="s">
        <v>2109</v>
      </c>
      <c r="C49" s="413"/>
      <c r="D49" s="5"/>
      <c r="E49" s="5"/>
      <c r="F49" s="5"/>
      <c r="G49" s="5"/>
      <c r="H49" s="5"/>
      <c r="I49" s="5"/>
      <c r="J49" s="5"/>
      <c r="K49" s="5"/>
      <c r="L49" s="5"/>
      <c r="M49" s="5"/>
      <c r="N49" s="5"/>
      <c r="O49" s="5"/>
      <c r="P49" s="5"/>
    </row>
    <row r="50" spans="1:16" ht="34.5" customHeight="1" x14ac:dyDescent="0.2">
      <c r="A50" s="202" t="s">
        <v>2110</v>
      </c>
      <c r="B50" s="412" t="s">
        <v>2111</v>
      </c>
      <c r="C50" s="413"/>
      <c r="D50" s="5"/>
      <c r="E50" s="5"/>
      <c r="F50" s="5"/>
      <c r="G50" s="5"/>
      <c r="H50" s="5"/>
      <c r="I50" s="5"/>
      <c r="J50" s="5"/>
      <c r="K50" s="5"/>
      <c r="L50" s="5"/>
      <c r="M50" s="5"/>
      <c r="N50" s="5"/>
      <c r="O50" s="5"/>
      <c r="P50" s="5"/>
    </row>
    <row r="51" spans="1:16" ht="31.5" customHeight="1" x14ac:dyDescent="0.2">
      <c r="A51" s="224" t="s">
        <v>2112</v>
      </c>
      <c r="B51" s="404" t="s">
        <v>2113</v>
      </c>
      <c r="C51" s="405"/>
      <c r="D51" s="5"/>
      <c r="E51" s="5"/>
      <c r="F51" s="5"/>
      <c r="G51" s="5"/>
      <c r="H51" s="5"/>
      <c r="I51" s="5"/>
      <c r="J51" s="5"/>
      <c r="K51" s="5"/>
      <c r="L51" s="5"/>
      <c r="M51" s="5"/>
      <c r="N51" s="5"/>
      <c r="O51" s="5"/>
      <c r="P51" s="5"/>
    </row>
    <row r="52" spans="1:16" ht="31.5" customHeight="1" x14ac:dyDescent="0.2">
      <c r="A52" s="224" t="s">
        <v>2114</v>
      </c>
      <c r="B52" s="404" t="s">
        <v>2115</v>
      </c>
      <c r="C52" s="405"/>
      <c r="D52" s="5"/>
      <c r="E52" s="5"/>
      <c r="F52" s="5"/>
      <c r="G52" s="5"/>
      <c r="H52" s="5"/>
      <c r="I52" s="5"/>
      <c r="J52" s="5"/>
      <c r="K52" s="5"/>
      <c r="L52" s="5"/>
      <c r="M52" s="5"/>
      <c r="N52" s="5"/>
      <c r="O52" s="5"/>
      <c r="P52" s="5"/>
    </row>
    <row r="53" spans="1:16" ht="31.5" customHeight="1" x14ac:dyDescent="0.2">
      <c r="A53" s="224" t="s">
        <v>2116</v>
      </c>
      <c r="B53" s="417" t="s">
        <v>2117</v>
      </c>
      <c r="C53" s="418"/>
      <c r="D53" s="5"/>
      <c r="E53" s="5"/>
      <c r="F53" s="5"/>
      <c r="G53" s="5"/>
      <c r="H53" s="5"/>
      <c r="I53" s="5"/>
      <c r="J53" s="5"/>
      <c r="K53" s="5"/>
      <c r="L53" s="5"/>
      <c r="M53" s="5"/>
      <c r="N53" s="5"/>
      <c r="O53" s="5"/>
      <c r="P53" s="5"/>
    </row>
    <row r="54" spans="1:16" ht="31.5" customHeight="1" x14ac:dyDescent="0.2">
      <c r="A54" s="224" t="s">
        <v>2118</v>
      </c>
      <c r="B54" s="417" t="s">
        <v>2119</v>
      </c>
      <c r="C54" s="418"/>
      <c r="D54" s="5"/>
      <c r="E54" s="5"/>
      <c r="F54" s="5"/>
      <c r="G54" s="5"/>
      <c r="H54" s="5"/>
      <c r="I54" s="5"/>
      <c r="J54" s="5"/>
      <c r="K54" s="5"/>
      <c r="L54" s="5"/>
      <c r="M54" s="5"/>
      <c r="N54" s="5"/>
      <c r="O54" s="5"/>
      <c r="P54" s="5"/>
    </row>
    <row r="55" spans="1:16" ht="54.6" customHeight="1" x14ac:dyDescent="0.2">
      <c r="A55" s="224" t="s">
        <v>2120</v>
      </c>
      <c r="B55" s="417" t="s">
        <v>2121</v>
      </c>
      <c r="C55" s="418"/>
      <c r="D55" s="5"/>
      <c r="E55" s="5"/>
      <c r="F55" s="5"/>
      <c r="G55" s="5"/>
      <c r="H55" s="5"/>
      <c r="I55" s="5"/>
      <c r="J55" s="5"/>
      <c r="K55" s="5"/>
      <c r="L55" s="5"/>
      <c r="M55" s="5"/>
      <c r="N55" s="5"/>
      <c r="O55" s="5"/>
      <c r="P55" s="5"/>
    </row>
    <row r="56" spans="1:16" ht="54.6" customHeight="1" x14ac:dyDescent="0.2">
      <c r="A56" s="224" t="s">
        <v>2122</v>
      </c>
      <c r="B56" s="417" t="s">
        <v>2123</v>
      </c>
      <c r="C56" s="418"/>
      <c r="D56" s="5"/>
      <c r="E56" s="5"/>
      <c r="F56" s="5"/>
      <c r="G56" s="5"/>
      <c r="H56" s="5"/>
      <c r="I56" s="5"/>
      <c r="J56" s="5"/>
      <c r="K56" s="5"/>
      <c r="L56" s="5"/>
      <c r="M56" s="5"/>
      <c r="N56" s="5"/>
      <c r="O56" s="5"/>
      <c r="P56" s="5"/>
    </row>
    <row r="57" spans="1:16" ht="54" customHeight="1" x14ac:dyDescent="0.2">
      <c r="A57" s="224" t="s">
        <v>2124</v>
      </c>
      <c r="B57" s="417" t="s">
        <v>2125</v>
      </c>
      <c r="C57" s="418"/>
      <c r="D57" s="5"/>
      <c r="E57" s="5"/>
      <c r="F57" s="5"/>
      <c r="G57" s="5"/>
      <c r="H57" s="5"/>
      <c r="I57" s="5"/>
      <c r="J57" s="5"/>
      <c r="K57" s="5"/>
      <c r="L57" s="5"/>
      <c r="M57" s="5"/>
      <c r="N57" s="5"/>
      <c r="O57" s="5"/>
      <c r="P57" s="5"/>
    </row>
    <row r="58" spans="1:16" ht="31.15" customHeight="1" x14ac:dyDescent="0.2">
      <c r="A58" s="270" t="s">
        <v>2126</v>
      </c>
      <c r="B58" s="410" t="s">
        <v>2127</v>
      </c>
      <c r="C58" s="411"/>
      <c r="D58" s="5"/>
      <c r="E58" s="5"/>
      <c r="F58" s="5"/>
      <c r="G58" s="5"/>
      <c r="H58" s="5"/>
      <c r="I58" s="5"/>
      <c r="J58" s="5"/>
      <c r="K58" s="5"/>
      <c r="L58" s="5"/>
      <c r="M58" s="5"/>
      <c r="N58" s="5"/>
      <c r="O58" s="5"/>
      <c r="P58" s="5"/>
    </row>
    <row r="59" spans="1:16" ht="46.5" customHeight="1" x14ac:dyDescent="0.2">
      <c r="A59" s="302" t="s">
        <v>2128</v>
      </c>
      <c r="B59" s="402" t="s">
        <v>2129</v>
      </c>
      <c r="C59" s="403"/>
      <c r="D59" s="298"/>
      <c r="E59" s="5"/>
      <c r="F59" s="5"/>
      <c r="G59" s="5"/>
      <c r="H59" s="5"/>
      <c r="I59" s="5"/>
      <c r="J59" s="5"/>
      <c r="K59" s="5"/>
      <c r="L59" s="5"/>
      <c r="M59" s="5"/>
      <c r="N59" s="5"/>
      <c r="O59" s="5"/>
      <c r="P59" s="5"/>
    </row>
    <row r="60" spans="1:16" ht="39" customHeight="1" x14ac:dyDescent="0.2">
      <c r="A60" s="329" t="s">
        <v>2130</v>
      </c>
      <c r="B60" s="402" t="s">
        <v>2131</v>
      </c>
      <c r="C60" s="403"/>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1" t="s">
        <v>1980</v>
      </c>
      <c r="B2" s="342"/>
      <c r="C2" s="342"/>
      <c r="D2" s="342"/>
      <c r="E2" s="342"/>
      <c r="F2" s="342"/>
      <c r="G2" s="342"/>
      <c r="H2" s="342"/>
      <c r="I2" s="34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43" t="s">
        <v>1982</v>
      </c>
      <c r="B4" s="344"/>
      <c r="C4" s="344"/>
      <c r="D4" s="344"/>
      <c r="E4" s="344"/>
      <c r="F4" s="344"/>
      <c r="G4" s="344"/>
      <c r="H4" s="344"/>
      <c r="I4" s="344"/>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31729</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72" t="s">
        <v>1986</v>
      </c>
      <c r="F7" s="345" t="s">
        <v>1987</v>
      </c>
      <c r="G7" s="34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72"/>
      <c r="F8" s="347" t="s">
        <v>1990</v>
      </c>
      <c r="G8" s="348"/>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2"/>
      <c r="F9" s="339" t="s">
        <v>1991</v>
      </c>
      <c r="G9" s="340"/>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2"/>
      <c r="F10" s="347" t="s">
        <v>1992</v>
      </c>
      <c r="G10" s="348"/>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2"/>
      <c r="F11" s="337" t="s">
        <v>1993</v>
      </c>
      <c r="G11" s="338"/>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2"/>
      <c r="F12" s="335" t="s">
        <v>1994</v>
      </c>
      <c r="G12" s="336"/>
      <c r="H12" s="323" t="s">
        <v>3654</v>
      </c>
      <c r="I12" s="27" t="s">
        <v>1995</v>
      </c>
      <c r="J12" s="228"/>
      <c r="K12" s="228"/>
      <c r="L12" s="5"/>
      <c r="M12" s="5"/>
      <c r="N12" s="5"/>
      <c r="O12" s="5"/>
      <c r="P12" s="5"/>
      <c r="Q12" s="5"/>
      <c r="R12" s="5"/>
      <c r="S12" s="5"/>
      <c r="T12" s="5"/>
      <c r="U12" s="5"/>
      <c r="V12" s="5"/>
      <c r="W12" s="5"/>
    </row>
    <row r="13" spans="1:23" ht="23.25" x14ac:dyDescent="0.2">
      <c r="B13" s="18" t="s">
        <v>1996</v>
      </c>
      <c r="C13" s="242" t="s">
        <v>5</v>
      </c>
      <c r="D13" s="315"/>
      <c r="E13" s="372"/>
      <c r="F13" s="369" t="s">
        <v>1997</v>
      </c>
      <c r="G13" s="370"/>
      <c r="H13" s="37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1998</v>
      </c>
      <c r="B16" s="352" t="s">
        <v>8</v>
      </c>
      <c r="C16" s="373"/>
      <c r="D16" s="373"/>
      <c r="E16" s="373"/>
      <c r="F16" s="354"/>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1987</v>
      </c>
      <c r="B17" s="368" t="str">
        <f>'PR-RAS'!B6</f>
        <v>PRIHODI POSLOVANJA (šifre 61+62+63+64+65+66+67+68)</v>
      </c>
      <c r="C17" s="364"/>
      <c r="D17" s="364"/>
      <c r="E17" s="364"/>
      <c r="F17" s="365"/>
      <c r="G17" s="28" t="str">
        <f>'PR-RAS'!C6</f>
        <v>6</v>
      </c>
      <c r="H17" s="275">
        <f>'PR-RAS'!D6</f>
        <v>600296.95999999996</v>
      </c>
      <c r="I17" s="275">
        <f>'PR-RAS'!E6</f>
        <v>814557.04000000015</v>
      </c>
      <c r="J17" s="5"/>
      <c r="K17" s="5"/>
      <c r="L17" s="5"/>
      <c r="M17" s="5"/>
      <c r="N17" s="5"/>
      <c r="O17" s="5"/>
      <c r="P17" s="5"/>
      <c r="Q17" s="5"/>
      <c r="R17" s="5"/>
      <c r="S17" s="5"/>
      <c r="T17" s="5"/>
      <c r="U17" s="5"/>
      <c r="V17" s="5"/>
      <c r="W17" s="5"/>
    </row>
    <row r="18" spans="1:23" ht="12.75" customHeight="1" x14ac:dyDescent="0.2">
      <c r="A18" s="350"/>
      <c r="B18" s="357" t="str">
        <f>'PR-RAS'!B152</f>
        <v xml:space="preserve">RASHODI POSLOVANJA (šifre 31+32+34+35+36+37+38) </v>
      </c>
      <c r="C18" s="358"/>
      <c r="D18" s="358"/>
      <c r="E18" s="358"/>
      <c r="F18" s="359"/>
      <c r="G18" s="29" t="str">
        <f>'PR-RAS'!C152</f>
        <v>3</v>
      </c>
      <c r="H18" s="275">
        <f>'PR-RAS'!D152</f>
        <v>382339.56</v>
      </c>
      <c r="I18" s="275">
        <f>'PR-RAS'!E152</f>
        <v>303344.48000000004</v>
      </c>
      <c r="J18" s="5"/>
      <c r="K18" s="5"/>
      <c r="L18" s="5"/>
      <c r="M18" s="5"/>
      <c r="N18" s="5"/>
      <c r="O18" s="5"/>
      <c r="P18" s="5"/>
      <c r="Q18" s="5"/>
      <c r="R18" s="5"/>
      <c r="S18" s="5"/>
      <c r="T18" s="5"/>
      <c r="U18" s="5"/>
      <c r="V18" s="5"/>
      <c r="W18" s="5"/>
    </row>
    <row r="19" spans="1:23" ht="12.75" customHeight="1" x14ac:dyDescent="0.2">
      <c r="A19" s="350"/>
      <c r="B19" s="357" t="str">
        <f>'PR-RAS'!B649</f>
        <v>Višak prihoda i primitaka raspoloživ u sljedećem razdoblju (šifre X005 + '9221-9222' - Y005 - '9222-9221')</v>
      </c>
      <c r="C19" s="358"/>
      <c r="D19" s="358"/>
      <c r="E19" s="358"/>
      <c r="F19" s="359"/>
      <c r="G19" s="29" t="str">
        <f>'PR-RAS'!C649</f>
        <v>X006</v>
      </c>
      <c r="H19" s="275">
        <f>'PR-RAS'!D649</f>
        <v>316127.5900000002</v>
      </c>
      <c r="I19" s="275">
        <f>'PR-RAS'!E649</f>
        <v>417781.33000000019</v>
      </c>
      <c r="J19" s="5"/>
      <c r="K19" s="5"/>
      <c r="L19" s="5"/>
      <c r="M19" s="5"/>
      <c r="N19" s="5"/>
      <c r="O19" s="5"/>
      <c r="P19" s="5"/>
      <c r="Q19" s="5"/>
      <c r="R19" s="5"/>
      <c r="S19" s="5"/>
      <c r="T19" s="5"/>
      <c r="U19" s="5"/>
      <c r="V19" s="5"/>
      <c r="W19" s="5"/>
    </row>
    <row r="20" spans="1:23" ht="12.75" customHeight="1" x14ac:dyDescent="0.2">
      <c r="A20" s="351"/>
      <c r="B20" s="360" t="str">
        <f>'PR-RAS'!B650</f>
        <v>Manjak prihoda i primitaka za pokriće u sljedećem razdoblju (šifre Y005 + '9222-9221' - X005 - '9221-9222' )</v>
      </c>
      <c r="C20" s="361"/>
      <c r="D20" s="361"/>
      <c r="E20" s="361"/>
      <c r="F20" s="362"/>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1998</v>
      </c>
      <c r="B21" s="352" t="s">
        <v>8</v>
      </c>
      <c r="C21" s="353"/>
      <c r="D21" s="353"/>
      <c r="E21" s="353"/>
      <c r="F21" s="354"/>
      <c r="G21" s="201" t="s">
        <v>9</v>
      </c>
      <c r="H21" s="265" t="s">
        <v>1999</v>
      </c>
      <c r="I21" s="266" t="s">
        <v>2000</v>
      </c>
      <c r="J21" s="5"/>
      <c r="K21" s="5"/>
      <c r="L21" s="5"/>
      <c r="M21" s="5"/>
      <c r="N21" s="5"/>
      <c r="O21" s="5"/>
      <c r="P21" s="5"/>
      <c r="Q21" s="5"/>
      <c r="R21" s="5"/>
      <c r="S21" s="5"/>
      <c r="T21" s="5"/>
      <c r="U21" s="5"/>
      <c r="V21" s="5"/>
      <c r="W21" s="5"/>
    </row>
    <row r="22" spans="1:23" ht="12.75" customHeight="1" x14ac:dyDescent="0.2">
      <c r="A22" s="349" t="s">
        <v>1990</v>
      </c>
      <c r="B22" s="368" t="str">
        <f>BILANCA!B7</f>
        <v>Nefinancijska imovina (šifre 01+02+03+04+05+06)</v>
      </c>
      <c r="C22" s="364"/>
      <c r="D22" s="364"/>
      <c r="E22" s="364"/>
      <c r="F22" s="365"/>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0"/>
      <c r="B23" s="357" t="str">
        <f>BILANCA!B69</f>
        <v>Financijska imovina (šifre 11+12+13+14+15+16+17+19)</v>
      </c>
      <c r="C23" s="358"/>
      <c r="D23" s="358"/>
      <c r="E23" s="358"/>
      <c r="F23" s="35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0"/>
      <c r="B24" s="357" t="str">
        <f>BILANCA!B176</f>
        <v xml:space="preserve">Obveze (šifre 23+24+25+26+27+29) </v>
      </c>
      <c r="C24" s="358"/>
      <c r="D24" s="358"/>
      <c r="E24" s="358"/>
      <c r="F24" s="35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1"/>
      <c r="B25" s="360" t="str">
        <f>BILANCA!B250</f>
        <v>Vlastiti izvori (šifre 91 + 922 - 93 + 96 + 97)</v>
      </c>
      <c r="C25" s="361"/>
      <c r="D25" s="361"/>
      <c r="E25" s="361"/>
      <c r="F25" s="36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1998</v>
      </c>
      <c r="B26" s="352" t="s">
        <v>8</v>
      </c>
      <c r="C26" s="353"/>
      <c r="D26" s="353"/>
      <c r="E26" s="353"/>
      <c r="F26" s="354"/>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2001</v>
      </c>
      <c r="B27" s="368" t="str">
        <f>'RAS-funkcijski'!B5</f>
        <v>Opće javne usluge (šifre 011+012+013+014 do 018)</v>
      </c>
      <c r="C27" s="364"/>
      <c r="D27" s="364"/>
      <c r="E27" s="364"/>
      <c r="F27" s="36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57" t="str">
        <f>'RAS-funkcijski'!B35</f>
        <v>Ekonomski poslovi (šifre 041+042+043+044+045+046+047+048+049)</v>
      </c>
      <c r="C28" s="358"/>
      <c r="D28" s="358"/>
      <c r="E28" s="358"/>
      <c r="F28" s="35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57" t="str">
        <f>'RAS-funkcijski'!B88</f>
        <v>Rashodi vezani za stanovanje i kom. pogodnosti koji nisu drugdje svrstani</v>
      </c>
      <c r="C29" s="358"/>
      <c r="D29" s="358"/>
      <c r="E29" s="358"/>
      <c r="F29" s="35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57" t="str">
        <f>'RAS-funkcijski'!B114</f>
        <v>Obrazovanje (šifre 091+092+093+094+095+096+097+098)</v>
      </c>
      <c r="C30" s="358"/>
      <c r="D30" s="358"/>
      <c r="E30" s="358"/>
      <c r="F30" s="35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60" t="str">
        <f>'RAS-funkcijski'!B141</f>
        <v>Kontrolni zbroj (šifre 01+02+03+04+05+06+07+08+09+10)</v>
      </c>
      <c r="C31" s="361"/>
      <c r="D31" s="361"/>
      <c r="E31" s="361"/>
      <c r="F31" s="36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1998</v>
      </c>
      <c r="B32" s="352" t="s">
        <v>8</v>
      </c>
      <c r="C32" s="353"/>
      <c r="D32" s="353"/>
      <c r="E32" s="353"/>
      <c r="F32" s="354"/>
      <c r="G32" s="201" t="s">
        <v>9</v>
      </c>
      <c r="H32" s="265" t="s">
        <v>2002</v>
      </c>
      <c r="I32" s="266" t="s">
        <v>2003</v>
      </c>
      <c r="J32" s="5"/>
      <c r="K32" s="5"/>
      <c r="L32" s="5"/>
      <c r="M32" s="5"/>
      <c r="N32" s="5"/>
      <c r="O32" s="5"/>
      <c r="P32" s="5"/>
      <c r="Q32" s="5"/>
      <c r="R32" s="5"/>
      <c r="S32" s="5"/>
      <c r="T32" s="5"/>
      <c r="U32" s="5"/>
      <c r="V32" s="5"/>
      <c r="W32" s="5"/>
    </row>
    <row r="33" spans="1:23" ht="12.75" customHeight="1" x14ac:dyDescent="0.2">
      <c r="A33" s="349" t="s">
        <v>1992</v>
      </c>
      <c r="B33" s="363" t="str">
        <f>'P-VRIO'!B5</f>
        <v>Promjene u vrijednosti i obujmu imovine (šifre 91511+91512)</v>
      </c>
      <c r="C33" s="364"/>
      <c r="D33" s="364"/>
      <c r="E33" s="364"/>
      <c r="F33" s="365"/>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0"/>
      <c r="B34" s="366" t="str">
        <f>'P-VRIO'!B22</f>
        <v>Promjene u obujmu imovine (šifre P016+P023)</v>
      </c>
      <c r="C34" s="358"/>
      <c r="D34" s="358"/>
      <c r="E34" s="358"/>
      <c r="F34" s="35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66" t="str">
        <f>'P-VRIO'!B38</f>
        <v>Promjene u vrijednosti i obujmu obveza (šifre 91521+91522)</v>
      </c>
      <c r="C35" s="358"/>
      <c r="D35" s="358"/>
      <c r="E35" s="358"/>
      <c r="F35" s="35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67" t="str">
        <f>'P-VRIO'!B44</f>
        <v>Promjene u obujmu obveza (šifre P035 do P038)</v>
      </c>
      <c r="C36" s="361"/>
      <c r="D36" s="361"/>
      <c r="E36" s="361"/>
      <c r="F36" s="36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1998</v>
      </c>
      <c r="B37" s="352" t="s">
        <v>8</v>
      </c>
      <c r="C37" s="353"/>
      <c r="D37" s="353"/>
      <c r="E37" s="353"/>
      <c r="F37" s="354"/>
      <c r="G37" s="201" t="s">
        <v>9</v>
      </c>
      <c r="H37" s="265" t="s">
        <v>1999</v>
      </c>
      <c r="I37" s="266" t="s">
        <v>1951</v>
      </c>
      <c r="J37" s="5"/>
      <c r="K37" s="5"/>
      <c r="L37" s="5"/>
      <c r="M37" s="5"/>
      <c r="N37" s="5"/>
      <c r="O37" s="5"/>
      <c r="P37" s="5"/>
      <c r="Q37" s="5"/>
      <c r="R37" s="5"/>
      <c r="S37" s="5"/>
      <c r="T37" s="5"/>
      <c r="U37" s="5"/>
      <c r="V37" s="5"/>
      <c r="W37" s="5"/>
    </row>
    <row r="38" spans="1:23" ht="12.75" customHeight="1" x14ac:dyDescent="0.2">
      <c r="A38" s="349" t="s">
        <v>1993</v>
      </c>
      <c r="B38" s="368" t="str">
        <f>OBVEZE!B5</f>
        <v>Stanje obveza 1. siječnja (=stanju obveza iz Izvještaja o obvezama na 31. prosinca prethodne godine)</v>
      </c>
      <c r="C38" s="364"/>
      <c r="D38" s="364"/>
      <c r="E38" s="364"/>
      <c r="F38" s="365"/>
      <c r="G38" s="126" t="str">
        <f>OBVEZE!C5</f>
        <v>V001</v>
      </c>
      <c r="H38" s="275">
        <f>OBVEZE!D5</f>
        <v>318445.13</v>
      </c>
      <c r="I38" s="275" t="s">
        <v>2004</v>
      </c>
      <c r="J38" s="5"/>
      <c r="K38" s="5"/>
      <c r="L38" s="5"/>
      <c r="M38" s="5"/>
      <c r="N38" s="5"/>
      <c r="O38" s="5"/>
      <c r="P38" s="5"/>
      <c r="Q38" s="5"/>
      <c r="R38" s="5"/>
      <c r="S38" s="5"/>
      <c r="T38" s="5"/>
      <c r="U38" s="5"/>
      <c r="V38" s="5"/>
      <c r="W38" s="5"/>
    </row>
    <row r="39" spans="1:23" ht="12.75" customHeight="1" x14ac:dyDescent="0.2">
      <c r="A39" s="350"/>
      <c r="B39" s="357" t="str">
        <f>OBVEZE!B44</f>
        <v>Stanje obveza na kraju izvještajnog razdoblja (šifre V001+V002-V004) i (šifre V007+V009)</v>
      </c>
      <c r="C39" s="358"/>
      <c r="D39" s="358"/>
      <c r="E39" s="358"/>
      <c r="F39" s="359"/>
      <c r="G39" s="127" t="str">
        <f>OBVEZE!C44</f>
        <v>V006</v>
      </c>
      <c r="H39" s="275" t="s">
        <v>2004</v>
      </c>
      <c r="I39" s="275">
        <f>OBVEZE!D44</f>
        <v>393913.02</v>
      </c>
      <c r="J39" s="5"/>
      <c r="K39" s="5"/>
      <c r="L39" s="5"/>
      <c r="M39" s="5"/>
      <c r="N39" s="5"/>
      <c r="O39" s="5"/>
      <c r="P39" s="5"/>
      <c r="Q39" s="5"/>
      <c r="R39" s="5"/>
      <c r="S39" s="5"/>
      <c r="T39" s="5"/>
      <c r="U39" s="5"/>
      <c r="V39" s="5"/>
      <c r="W39" s="5"/>
    </row>
    <row r="40" spans="1:23" ht="12.75" customHeight="1" x14ac:dyDescent="0.2">
      <c r="A40" s="350"/>
      <c r="B40" s="357" t="str">
        <f>OBVEZE!B45</f>
        <v>Stanje dospjelih obveza na kraju izvještajnog razdoblja (šifre V008+D23+D24 + 'D dio 25,26' + D27)</v>
      </c>
      <c r="C40" s="358"/>
      <c r="D40" s="358"/>
      <c r="E40" s="358"/>
      <c r="F40" s="359"/>
      <c r="G40" s="127" t="str">
        <f>OBVEZE!C45</f>
        <v>V007</v>
      </c>
      <c r="H40" s="275" t="s">
        <v>2004</v>
      </c>
      <c r="I40" s="275">
        <f>OBVEZE!D45</f>
        <v>899.86</v>
      </c>
      <c r="J40" s="5"/>
      <c r="K40" s="5"/>
      <c r="L40" s="5"/>
      <c r="M40" s="5"/>
      <c r="N40" s="5"/>
      <c r="O40" s="5"/>
      <c r="P40" s="5"/>
      <c r="Q40" s="5"/>
      <c r="R40" s="5"/>
      <c r="S40" s="5"/>
      <c r="T40" s="5"/>
      <c r="U40" s="5"/>
      <c r="V40" s="5"/>
      <c r="W40" s="5"/>
    </row>
    <row r="41" spans="1:23" ht="12.75" customHeight="1" x14ac:dyDescent="0.2">
      <c r="A41" s="351"/>
      <c r="B41" s="360" t="str">
        <f>OBVEZE!B104</f>
        <v>Stanje nedospjelih obveza na kraju izvještajnog razdoblja (šifre V010 + ND23 + ND24 + 'ND dio 25,26' + ND27)</v>
      </c>
      <c r="C41" s="361"/>
      <c r="D41" s="361"/>
      <c r="E41" s="361"/>
      <c r="F41" s="362"/>
      <c r="G41" s="128" t="str">
        <f>OBVEZE!C104</f>
        <v>V009</v>
      </c>
      <c r="H41" s="276" t="s">
        <v>2004</v>
      </c>
      <c r="I41" s="276">
        <f>OBVEZE!D104</f>
        <v>393013.16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5" t="s">
        <v>2005</v>
      </c>
      <c r="F44" s="355"/>
      <c r="G44" s="229"/>
      <c r="H44" s="356" t="s">
        <v>2006</v>
      </c>
      <c r="I44" s="356"/>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28" zoomScale="120" zoomScaleNormal="120" workbookViewId="0">
      <selection activeCell="B657" sqref="B65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600296.95999999996</v>
      </c>
      <c r="E6" s="60">
        <f>E7+E43+E49+E82+E106+E125+E134+E140</f>
        <v>814557.04000000015</v>
      </c>
      <c r="F6" s="45">
        <f t="shared" ref="F6:F132" si="0">IF(D6&lt;&gt;0,IF(E6/D6&gt;=100,"&gt;&gt;100",E6/D6*100),"-")</f>
        <v>135.69234800056296</v>
      </c>
    </row>
    <row r="7" spans="1:24" ht="12.75" customHeight="1" x14ac:dyDescent="0.2">
      <c r="A7" s="63">
        <v>61</v>
      </c>
      <c r="B7" s="220" t="s">
        <v>17</v>
      </c>
      <c r="C7" s="247" t="s">
        <v>18</v>
      </c>
      <c r="D7" s="60">
        <f>D8+D17+D23+D29+D36+D39</f>
        <v>287018.27</v>
      </c>
      <c r="E7" s="60">
        <f>E8+E17+E23+E29+E36+E39</f>
        <v>371090.15000000008</v>
      </c>
      <c r="F7" s="45">
        <f t="shared" si="0"/>
        <v>129.29147332676769</v>
      </c>
    </row>
    <row r="8" spans="1:24" ht="12.75" customHeight="1" x14ac:dyDescent="0.2">
      <c r="A8" s="63">
        <v>611</v>
      </c>
      <c r="B8" s="220" t="s">
        <v>19</v>
      </c>
      <c r="C8" s="247" t="s">
        <v>20</v>
      </c>
      <c r="D8" s="60">
        <f>SUM(D9:D14)-D15-D16</f>
        <v>281683.06</v>
      </c>
      <c r="E8" s="60">
        <f>SUM(E9:E14)-E15-E16</f>
        <v>360252.69000000006</v>
      </c>
      <c r="F8" s="45">
        <f t="shared" si="0"/>
        <v>127.89291979432488</v>
      </c>
    </row>
    <row r="9" spans="1:24" ht="12.75" customHeight="1" x14ac:dyDescent="0.2">
      <c r="A9" s="63">
        <v>6111</v>
      </c>
      <c r="B9" s="65" t="s">
        <v>21</v>
      </c>
      <c r="C9" s="247" t="s">
        <v>22</v>
      </c>
      <c r="D9" s="194">
        <v>239235.32</v>
      </c>
      <c r="E9" s="194">
        <v>303137.7</v>
      </c>
      <c r="F9" s="45">
        <f t="shared" si="0"/>
        <v>126.71109767571109</v>
      </c>
    </row>
    <row r="10" spans="1:24" ht="12.75" customHeight="1" x14ac:dyDescent="0.2">
      <c r="A10" s="63">
        <v>6112</v>
      </c>
      <c r="B10" s="65" t="s">
        <v>23</v>
      </c>
      <c r="C10" s="247" t="s">
        <v>24</v>
      </c>
      <c r="D10" s="194">
        <v>12611.33</v>
      </c>
      <c r="E10" s="194">
        <v>15101.01</v>
      </c>
      <c r="F10" s="45">
        <f t="shared" si="0"/>
        <v>119.74161329534634</v>
      </c>
    </row>
    <row r="11" spans="1:24" ht="12.75" customHeight="1" x14ac:dyDescent="0.2">
      <c r="A11" s="63">
        <v>6113</v>
      </c>
      <c r="B11" s="65" t="s">
        <v>25</v>
      </c>
      <c r="C11" s="247" t="s">
        <v>26</v>
      </c>
      <c r="D11" s="194">
        <v>1382.14</v>
      </c>
      <c r="E11" s="194">
        <v>5813.34</v>
      </c>
      <c r="F11" s="45">
        <f t="shared" si="0"/>
        <v>420.60428031892576</v>
      </c>
    </row>
    <row r="12" spans="1:24" ht="12.75" customHeight="1" x14ac:dyDescent="0.2">
      <c r="A12" s="63">
        <v>6114</v>
      </c>
      <c r="B12" s="65" t="s">
        <v>27</v>
      </c>
      <c r="C12" s="247" t="s">
        <v>28</v>
      </c>
      <c r="D12" s="194">
        <v>5207.45</v>
      </c>
      <c r="E12" s="194">
        <v>1477.46</v>
      </c>
      <c r="F12" s="45">
        <f t="shared" si="0"/>
        <v>28.372043898645209</v>
      </c>
    </row>
    <row r="13" spans="1:24" ht="12.75" customHeight="1" x14ac:dyDescent="0.2">
      <c r="A13" s="63">
        <v>6115</v>
      </c>
      <c r="B13" s="65" t="s">
        <v>29</v>
      </c>
      <c r="C13" s="247" t="s">
        <v>30</v>
      </c>
      <c r="D13" s="194">
        <v>23246.82</v>
      </c>
      <c r="E13" s="194">
        <v>34723.18</v>
      </c>
      <c r="F13" s="45">
        <f t="shared" si="0"/>
        <v>149.36744036388635</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4294.3100000000004</v>
      </c>
      <c r="E23" s="60">
        <f t="shared" si="2"/>
        <v>9462.58</v>
      </c>
      <c r="F23" s="45">
        <f t="shared" si="0"/>
        <v>220.35158151134874</v>
      </c>
    </row>
    <row r="24" spans="1:6" ht="12.75" customHeight="1" x14ac:dyDescent="0.2">
      <c r="A24" s="63">
        <v>6131</v>
      </c>
      <c r="B24" s="65" t="s">
        <v>51</v>
      </c>
      <c r="C24" s="247" t="s">
        <v>52</v>
      </c>
      <c r="D24" s="194">
        <v>0</v>
      </c>
      <c r="E24" s="194">
        <v>189.48</v>
      </c>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4294.3100000000004</v>
      </c>
      <c r="E27" s="194">
        <v>9273.1</v>
      </c>
      <c r="F27" s="45">
        <f t="shared" si="0"/>
        <v>215.93923121525927</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1040.9000000000001</v>
      </c>
      <c r="E29" s="60">
        <f>SUM(E30:E35)</f>
        <v>1374.88</v>
      </c>
      <c r="F29" s="45">
        <f t="shared" si="0"/>
        <v>132.08569507157267</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1040.9000000000001</v>
      </c>
      <c r="E31" s="194">
        <v>1374.88</v>
      </c>
      <c r="F31" s="45">
        <f t="shared" si="0"/>
        <v>132.08569507157267</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204854.83</v>
      </c>
      <c r="E49" s="60">
        <f>E50+E53+E58+E61+E64+E68+E71+E74+E77</f>
        <v>342944.03</v>
      </c>
      <c r="F49" s="45">
        <f t="shared" si="0"/>
        <v>167.40832032127341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148633.10999999999</v>
      </c>
      <c r="E58" s="60">
        <f t="shared" si="9"/>
        <v>155252.76</v>
      </c>
      <c r="F58" s="45">
        <f t="shared" si="0"/>
        <v>104.45368464671164</v>
      </c>
    </row>
    <row r="59" spans="1:6" ht="24" x14ac:dyDescent="0.2">
      <c r="A59" s="63">
        <v>6331</v>
      </c>
      <c r="B59" s="65" t="s">
        <v>121</v>
      </c>
      <c r="C59" s="247" t="s">
        <v>122</v>
      </c>
      <c r="D59" s="194">
        <v>148633.10999999999</v>
      </c>
      <c r="E59" s="194">
        <v>155252.76</v>
      </c>
      <c r="F59" s="45">
        <f t="shared" si="0"/>
        <v>104.45368464671164</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32860.68</v>
      </c>
      <c r="E61" s="60">
        <f t="shared" si="10"/>
        <v>0</v>
      </c>
      <c r="F61" s="45">
        <f t="shared" si="0"/>
        <v>0</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32860.68</v>
      </c>
      <c r="E63" s="194"/>
      <c r="F63" s="45">
        <f t="shared" si="0"/>
        <v>0</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23361.040000000001</v>
      </c>
      <c r="E74" s="60">
        <f t="shared" si="13"/>
        <v>187691.27000000002</v>
      </c>
      <c r="F74" s="45">
        <f t="shared" si="0"/>
        <v>803.43713293586245</v>
      </c>
    </row>
    <row r="75" spans="1:6" ht="12.75" customHeight="1" x14ac:dyDescent="0.2">
      <c r="A75" s="63" t="s">
        <v>153</v>
      </c>
      <c r="B75" s="65" t="s">
        <v>154</v>
      </c>
      <c r="C75" s="247" t="s">
        <v>153</v>
      </c>
      <c r="D75" s="194">
        <v>0</v>
      </c>
      <c r="E75" s="194">
        <v>18338.48</v>
      </c>
      <c r="F75" s="45" t="str">
        <f t="shared" si="0"/>
        <v>-</v>
      </c>
    </row>
    <row r="76" spans="1:6" ht="12.75" customHeight="1" x14ac:dyDescent="0.2">
      <c r="A76" s="63" t="s">
        <v>155</v>
      </c>
      <c r="B76" s="65" t="s">
        <v>156</v>
      </c>
      <c r="C76" s="247" t="s">
        <v>155</v>
      </c>
      <c r="D76" s="194">
        <v>23361.040000000001</v>
      </c>
      <c r="E76" s="194">
        <v>169352.79</v>
      </c>
      <c r="F76" s="45">
        <f t="shared" si="0"/>
        <v>724.9368606877091</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66093.319999999992</v>
      </c>
      <c r="E82" s="60">
        <f t="shared" si="15"/>
        <v>51851.12</v>
      </c>
      <c r="F82" s="45">
        <f t="shared" si="0"/>
        <v>78.45137753709453</v>
      </c>
    </row>
    <row r="83" spans="1:6" ht="12.75" customHeight="1" x14ac:dyDescent="0.2">
      <c r="A83" s="63">
        <v>641</v>
      </c>
      <c r="B83" s="64" t="s">
        <v>169</v>
      </c>
      <c r="C83" s="247" t="s">
        <v>170</v>
      </c>
      <c r="D83" s="60">
        <f t="shared" ref="D83:E83" si="16">SUM(D84:D90)</f>
        <v>11.67</v>
      </c>
      <c r="E83" s="60">
        <f t="shared" si="16"/>
        <v>13.12</v>
      </c>
      <c r="F83" s="45">
        <f t="shared" si="0"/>
        <v>112.42502142245073</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11.67</v>
      </c>
      <c r="E85" s="194">
        <v>13.12</v>
      </c>
      <c r="F85" s="45">
        <f t="shared" si="0"/>
        <v>112.42502142245073</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66081.649999999994</v>
      </c>
      <c r="E91" s="60">
        <f t="shared" si="17"/>
        <v>51838</v>
      </c>
      <c r="F91" s="45">
        <f t="shared" si="0"/>
        <v>78.445377801553079</v>
      </c>
    </row>
    <row r="92" spans="1:6" ht="12.75" customHeight="1" x14ac:dyDescent="0.2">
      <c r="A92" s="63">
        <v>6421</v>
      </c>
      <c r="B92" s="64" t="s">
        <v>187</v>
      </c>
      <c r="C92" s="247" t="s">
        <v>188</v>
      </c>
      <c r="D92" s="194">
        <v>442.51</v>
      </c>
      <c r="E92" s="194"/>
      <c r="F92" s="45">
        <f t="shared" si="0"/>
        <v>0</v>
      </c>
    </row>
    <row r="93" spans="1:6" ht="12.75" customHeight="1" x14ac:dyDescent="0.2">
      <c r="A93" s="63">
        <v>6422</v>
      </c>
      <c r="B93" s="64" t="s">
        <v>189</v>
      </c>
      <c r="C93" s="247" t="s">
        <v>190</v>
      </c>
      <c r="D93" s="194">
        <v>1570.3</v>
      </c>
      <c r="E93" s="194">
        <v>1558.56</v>
      </c>
      <c r="F93" s="45">
        <f t="shared" si="0"/>
        <v>99.252372158186333</v>
      </c>
    </row>
    <row r="94" spans="1:6" ht="12.75" customHeight="1" x14ac:dyDescent="0.2">
      <c r="A94" s="63">
        <v>6423</v>
      </c>
      <c r="B94" s="64" t="s">
        <v>191</v>
      </c>
      <c r="C94" s="247" t="s">
        <v>192</v>
      </c>
      <c r="D94" s="194">
        <v>61465.53</v>
      </c>
      <c r="E94" s="194">
        <v>49871.08</v>
      </c>
      <c r="F94" s="45">
        <f t="shared" si="0"/>
        <v>81.136663102067132</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2603.31</v>
      </c>
      <c r="E97" s="194">
        <v>408.36</v>
      </c>
      <c r="F97" s="45">
        <f t="shared" si="0"/>
        <v>15.686184127130462</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40086.369999999995</v>
      </c>
      <c r="E106" s="60">
        <f>E107+E112+E120+E124</f>
        <v>48120.259999999995</v>
      </c>
      <c r="F106" s="45">
        <f t="shared" si="0"/>
        <v>120.04145049801215</v>
      </c>
    </row>
    <row r="107" spans="1:6" ht="12.75" customHeight="1" x14ac:dyDescent="0.2">
      <c r="A107" s="63">
        <v>651</v>
      </c>
      <c r="B107" s="64" t="s">
        <v>217</v>
      </c>
      <c r="C107" s="247" t="s">
        <v>218</v>
      </c>
      <c r="D107" s="60">
        <f t="shared" ref="D107:E107" si="19">SUM(D108:D111)</f>
        <v>7573.89</v>
      </c>
      <c r="E107" s="60">
        <f t="shared" si="19"/>
        <v>9945.7099999999991</v>
      </c>
      <c r="F107" s="45">
        <f t="shared" si="0"/>
        <v>131.31574395720031</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6460.1</v>
      </c>
      <c r="E109" s="194">
        <v>4910.71</v>
      </c>
      <c r="F109" s="45">
        <f t="shared" si="0"/>
        <v>76.016005944180435</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1113.79</v>
      </c>
      <c r="E111" s="194">
        <v>5035</v>
      </c>
      <c r="F111" s="45">
        <f t="shared" si="0"/>
        <v>452.06008313955056</v>
      </c>
    </row>
    <row r="112" spans="1:6" ht="12.75" customHeight="1" x14ac:dyDescent="0.2">
      <c r="A112" s="63">
        <v>652</v>
      </c>
      <c r="B112" s="64" t="s">
        <v>227</v>
      </c>
      <c r="C112" s="247" t="s">
        <v>228</v>
      </c>
      <c r="D112" s="60">
        <f t="shared" ref="D112:E112" si="20">SUM(D113:D119)</f>
        <v>11647.27</v>
      </c>
      <c r="E112" s="60">
        <f t="shared" si="20"/>
        <v>14646.14</v>
      </c>
      <c r="F112" s="45">
        <f t="shared" si="0"/>
        <v>125.74740690307684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0.03</v>
      </c>
      <c r="E114" s="194"/>
      <c r="F114" s="45">
        <f t="shared" si="0"/>
        <v>0</v>
      </c>
    </row>
    <row r="115" spans="1:6" ht="12.75" customHeight="1" x14ac:dyDescent="0.2">
      <c r="A115" s="63">
        <v>6524</v>
      </c>
      <c r="B115" s="64" t="s">
        <v>233</v>
      </c>
      <c r="C115" s="247" t="s">
        <v>234</v>
      </c>
      <c r="D115" s="194">
        <v>11176.78</v>
      </c>
      <c r="E115" s="194">
        <v>13334.14</v>
      </c>
      <c r="F115" s="45">
        <f t="shared" si="0"/>
        <v>119.30216037177075</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470.46</v>
      </c>
      <c r="E117" s="194">
        <v>1312</v>
      </c>
      <c r="F117" s="45">
        <f t="shared" si="0"/>
        <v>278.87599370828553</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20865.21</v>
      </c>
      <c r="E120" s="60">
        <f t="shared" si="21"/>
        <v>23528.41</v>
      </c>
      <c r="F120" s="45">
        <f t="shared" si="0"/>
        <v>112.76383031850625</v>
      </c>
    </row>
    <row r="121" spans="1:6" ht="12.75" customHeight="1" x14ac:dyDescent="0.2">
      <c r="A121" s="63">
        <v>6531</v>
      </c>
      <c r="B121" s="64" t="s">
        <v>245</v>
      </c>
      <c r="C121" s="247" t="s">
        <v>246</v>
      </c>
      <c r="D121" s="194">
        <v>9328.76</v>
      </c>
      <c r="E121" s="194">
        <v>4031.02</v>
      </c>
      <c r="F121" s="45">
        <f t="shared" si="0"/>
        <v>43.210673229882637</v>
      </c>
    </row>
    <row r="122" spans="1:6" ht="12.75" customHeight="1" x14ac:dyDescent="0.2">
      <c r="A122" s="63">
        <v>6532</v>
      </c>
      <c r="B122" s="64" t="s">
        <v>247</v>
      </c>
      <c r="C122" s="247" t="s">
        <v>248</v>
      </c>
      <c r="D122" s="194">
        <v>11536.45</v>
      </c>
      <c r="E122" s="194">
        <v>19497.39</v>
      </c>
      <c r="F122" s="45">
        <f t="shared" si="0"/>
        <v>169.00684352638808</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1960.25</v>
      </c>
      <c r="E125" s="60">
        <f t="shared" si="22"/>
        <v>416.20000000000005</v>
      </c>
      <c r="F125" s="45">
        <f t="shared" si="0"/>
        <v>21.231985716107641</v>
      </c>
    </row>
    <row r="126" spans="1:6" ht="12.75" customHeight="1" x14ac:dyDescent="0.2">
      <c r="A126" s="63">
        <v>661</v>
      </c>
      <c r="B126" s="65" t="s">
        <v>255</v>
      </c>
      <c r="C126" s="247" t="s">
        <v>256</v>
      </c>
      <c r="D126" s="60">
        <f t="shared" ref="D126:E126" si="23">SUM(D127:D128)</f>
        <v>1960.25</v>
      </c>
      <c r="E126" s="60">
        <f t="shared" si="23"/>
        <v>416.20000000000005</v>
      </c>
      <c r="F126" s="45">
        <f t="shared" si="0"/>
        <v>21.231985716107641</v>
      </c>
    </row>
    <row r="127" spans="1:6" ht="12.75" customHeight="1" x14ac:dyDescent="0.2">
      <c r="A127" s="63">
        <v>6614</v>
      </c>
      <c r="B127" s="65" t="s">
        <v>257</v>
      </c>
      <c r="C127" s="247" t="s">
        <v>258</v>
      </c>
      <c r="D127" s="194">
        <v>0</v>
      </c>
      <c r="E127" s="194">
        <v>30.78</v>
      </c>
      <c r="F127" s="45" t="str">
        <f t="shared" si="0"/>
        <v>-</v>
      </c>
    </row>
    <row r="128" spans="1:6" ht="12.75" customHeight="1" x14ac:dyDescent="0.2">
      <c r="A128" s="63">
        <v>6615</v>
      </c>
      <c r="B128" s="65" t="s">
        <v>259</v>
      </c>
      <c r="C128" s="247" t="s">
        <v>260</v>
      </c>
      <c r="D128" s="194">
        <v>1960.25</v>
      </c>
      <c r="E128" s="194">
        <v>385.42</v>
      </c>
      <c r="F128" s="45">
        <f t="shared" si="0"/>
        <v>19.66177783445989</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c r="F136" s="45" t="str">
        <f t="shared" si="26"/>
        <v>-</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283.92</v>
      </c>
      <c r="E140" s="60">
        <f t="shared" si="28"/>
        <v>135.28</v>
      </c>
      <c r="F140" s="45">
        <f t="shared" si="26"/>
        <v>47.647224570301489</v>
      </c>
    </row>
    <row r="141" spans="1:6" ht="12.75" customHeight="1" x14ac:dyDescent="0.2">
      <c r="A141" s="63">
        <v>681</v>
      </c>
      <c r="B141" s="65" t="s">
        <v>285</v>
      </c>
      <c r="C141" s="247" t="s">
        <v>286</v>
      </c>
      <c r="D141" s="60">
        <f t="shared" ref="D141:E141" si="29">SUM(D142:D150)</f>
        <v>0</v>
      </c>
      <c r="E141" s="60">
        <f t="shared" si="29"/>
        <v>106.18</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v>106.18</v>
      </c>
      <c r="F150" s="45" t="str">
        <f t="shared" si="26"/>
        <v>-</v>
      </c>
    </row>
    <row r="151" spans="1:6" ht="12.75" customHeight="1" x14ac:dyDescent="0.2">
      <c r="A151" s="63">
        <v>683</v>
      </c>
      <c r="B151" s="64" t="s">
        <v>305</v>
      </c>
      <c r="C151" s="247" t="s">
        <v>306</v>
      </c>
      <c r="D151" s="194">
        <v>283.92</v>
      </c>
      <c r="E151" s="194">
        <v>29.1</v>
      </c>
      <c r="F151" s="45">
        <f t="shared" si="26"/>
        <v>10.249366018596788</v>
      </c>
    </row>
    <row r="152" spans="1:6" ht="12.75" customHeight="1" x14ac:dyDescent="0.2">
      <c r="A152" s="63">
        <v>3</v>
      </c>
      <c r="B152" s="64" t="s">
        <v>307</v>
      </c>
      <c r="C152" s="247" t="s">
        <v>13</v>
      </c>
      <c r="D152" s="60">
        <f>D153+D164+D202+D221+D230+D262+D273</f>
        <v>382339.56</v>
      </c>
      <c r="E152" s="60">
        <f>E153+E164+E202+E221+E230+E262+E273</f>
        <v>303344.48000000004</v>
      </c>
      <c r="F152" s="45">
        <f t="shared" si="26"/>
        <v>79.339025237147851</v>
      </c>
    </row>
    <row r="153" spans="1:6" ht="12.75" customHeight="1" x14ac:dyDescent="0.2">
      <c r="A153" s="63">
        <v>31</v>
      </c>
      <c r="B153" s="64" t="s">
        <v>308</v>
      </c>
      <c r="C153" s="247" t="s">
        <v>309</v>
      </c>
      <c r="D153" s="60">
        <f t="shared" ref="D153:E153" si="30">D154+D159+D160</f>
        <v>54809</v>
      </c>
      <c r="E153" s="60">
        <f t="shared" si="30"/>
        <v>59394.400000000001</v>
      </c>
      <c r="F153" s="45">
        <f t="shared" si="26"/>
        <v>108.36614424638289</v>
      </c>
    </row>
    <row r="154" spans="1:6" ht="12.75" customHeight="1" x14ac:dyDescent="0.2">
      <c r="A154" s="63">
        <v>311</v>
      </c>
      <c r="B154" s="64" t="s">
        <v>310</v>
      </c>
      <c r="C154" s="247" t="s">
        <v>311</v>
      </c>
      <c r="D154" s="60">
        <f t="shared" ref="D154:E154" si="31">SUM(D155:D158)</f>
        <v>44256.28</v>
      </c>
      <c r="E154" s="60">
        <f t="shared" si="31"/>
        <v>49742.03</v>
      </c>
      <c r="F154" s="45">
        <f t="shared" si="26"/>
        <v>112.3954159726032</v>
      </c>
    </row>
    <row r="155" spans="1:6" ht="12.75" customHeight="1" x14ac:dyDescent="0.2">
      <c r="A155" s="63">
        <v>3111</v>
      </c>
      <c r="B155" s="64" t="s">
        <v>312</v>
      </c>
      <c r="C155" s="247" t="s">
        <v>313</v>
      </c>
      <c r="D155" s="194">
        <v>44256.28</v>
      </c>
      <c r="E155" s="194">
        <v>49742.03</v>
      </c>
      <c r="F155" s="45">
        <f t="shared" si="26"/>
        <v>112.3954159726032</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4226</v>
      </c>
      <c r="E159" s="194">
        <v>2485</v>
      </c>
      <c r="F159" s="45">
        <f t="shared" si="26"/>
        <v>58.802650260293419</v>
      </c>
    </row>
    <row r="160" spans="1:6" ht="12.75" customHeight="1" x14ac:dyDescent="0.2">
      <c r="A160" s="63">
        <v>313</v>
      </c>
      <c r="B160" s="65" t="s">
        <v>322</v>
      </c>
      <c r="C160" s="247" t="s">
        <v>323</v>
      </c>
      <c r="D160" s="60">
        <f t="shared" ref="D160:E160" si="32">SUM(D161:D163)</f>
        <v>6326.72</v>
      </c>
      <c r="E160" s="60">
        <f t="shared" si="32"/>
        <v>7167.37</v>
      </c>
      <c r="F160" s="45">
        <f t="shared" si="26"/>
        <v>113.28729578675838</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6326.72</v>
      </c>
      <c r="E162" s="194">
        <v>7167.37</v>
      </c>
      <c r="F162" s="45">
        <f t="shared" si="26"/>
        <v>113.28729578675838</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152268.37</v>
      </c>
      <c r="E164" s="60">
        <f>E165+E170+E178+E188+E189+E194</f>
        <v>114547.64000000001</v>
      </c>
      <c r="F164" s="45">
        <f t="shared" si="26"/>
        <v>75.227468449291223</v>
      </c>
    </row>
    <row r="165" spans="1:6" ht="12.75" customHeight="1" x14ac:dyDescent="0.2">
      <c r="A165" s="63">
        <v>321</v>
      </c>
      <c r="B165" s="64" t="s">
        <v>332</v>
      </c>
      <c r="C165" s="247" t="s">
        <v>333</v>
      </c>
      <c r="D165" s="60">
        <f t="shared" ref="D165:E165" si="33">SUM(D166:D169)</f>
        <v>4377.66</v>
      </c>
      <c r="E165" s="60">
        <f t="shared" si="33"/>
        <v>5254.95</v>
      </c>
      <c r="F165" s="45">
        <f t="shared" si="26"/>
        <v>120.04015844081084</v>
      </c>
    </row>
    <row r="166" spans="1:6" ht="12.75" customHeight="1" x14ac:dyDescent="0.2">
      <c r="A166" s="63">
        <v>3211</v>
      </c>
      <c r="B166" s="64" t="s">
        <v>334</v>
      </c>
      <c r="C166" s="247" t="s">
        <v>335</v>
      </c>
      <c r="D166" s="194">
        <v>442.2</v>
      </c>
      <c r="E166" s="194">
        <v>731.8</v>
      </c>
      <c r="F166" s="45">
        <f t="shared" si="26"/>
        <v>165.49072817729532</v>
      </c>
    </row>
    <row r="167" spans="1:6" ht="12.75" customHeight="1" x14ac:dyDescent="0.2">
      <c r="A167" s="63">
        <v>3212</v>
      </c>
      <c r="B167" s="64" t="s">
        <v>336</v>
      </c>
      <c r="C167" s="247" t="s">
        <v>337</v>
      </c>
      <c r="D167" s="194">
        <v>1880.17</v>
      </c>
      <c r="E167" s="194">
        <v>1818.15</v>
      </c>
      <c r="F167" s="45">
        <f t="shared" si="26"/>
        <v>96.701362110872964</v>
      </c>
    </row>
    <row r="168" spans="1:6" ht="12.75" customHeight="1" x14ac:dyDescent="0.2">
      <c r="A168" s="63">
        <v>3213</v>
      </c>
      <c r="B168" s="64" t="s">
        <v>338</v>
      </c>
      <c r="C168" s="247" t="s">
        <v>339</v>
      </c>
      <c r="D168" s="194">
        <v>2055.29</v>
      </c>
      <c r="E168" s="194">
        <v>2705</v>
      </c>
      <c r="F168" s="45">
        <f t="shared" si="26"/>
        <v>131.61159739014931</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21129.239999999998</v>
      </c>
      <c r="E170" s="60">
        <f t="shared" si="34"/>
        <v>24205.57</v>
      </c>
      <c r="F170" s="45">
        <f t="shared" si="26"/>
        <v>114.55958662024759</v>
      </c>
    </row>
    <row r="171" spans="1:6" ht="12.75" customHeight="1" x14ac:dyDescent="0.2">
      <c r="A171" s="63">
        <v>3221</v>
      </c>
      <c r="B171" s="64" t="s">
        <v>344</v>
      </c>
      <c r="C171" s="247" t="s">
        <v>345</v>
      </c>
      <c r="D171" s="194">
        <v>2041.72</v>
      </c>
      <c r="E171" s="194">
        <v>2146.4699999999998</v>
      </c>
      <c r="F171" s="45">
        <f t="shared" si="26"/>
        <v>105.13047822424228</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13195.82</v>
      </c>
      <c r="E173" s="194">
        <v>21366.23</v>
      </c>
      <c r="F173" s="45">
        <f t="shared" si="26"/>
        <v>161.91665239447036</v>
      </c>
    </row>
    <row r="174" spans="1:6" ht="12.75" customHeight="1" x14ac:dyDescent="0.2">
      <c r="A174" s="63">
        <v>3224</v>
      </c>
      <c r="B174" s="65" t="s">
        <v>350</v>
      </c>
      <c r="C174" s="247" t="s">
        <v>351</v>
      </c>
      <c r="D174" s="194">
        <v>4084.08</v>
      </c>
      <c r="E174" s="194">
        <v>460.25</v>
      </c>
      <c r="F174" s="45">
        <f t="shared" si="26"/>
        <v>11.269367887014946</v>
      </c>
    </row>
    <row r="175" spans="1:6" ht="12.75" customHeight="1" x14ac:dyDescent="0.2">
      <c r="A175" s="63">
        <v>3225</v>
      </c>
      <c r="B175" s="65" t="s">
        <v>352</v>
      </c>
      <c r="C175" s="247" t="s">
        <v>353</v>
      </c>
      <c r="D175" s="194">
        <v>1807.62</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v>232.62</v>
      </c>
      <c r="F177" s="45" t="str">
        <f t="shared" si="26"/>
        <v>-</v>
      </c>
    </row>
    <row r="178" spans="1:6" ht="12.75" customHeight="1" x14ac:dyDescent="0.2">
      <c r="A178" s="63">
        <v>323</v>
      </c>
      <c r="B178" s="65" t="s">
        <v>358</v>
      </c>
      <c r="C178" s="247" t="s">
        <v>359</v>
      </c>
      <c r="D178" s="60">
        <f t="shared" ref="D178:E178" si="35">SUM(D179:D187)</f>
        <v>110916.95</v>
      </c>
      <c r="E178" s="60">
        <f t="shared" si="35"/>
        <v>70224.55</v>
      </c>
      <c r="F178" s="45">
        <f t="shared" si="26"/>
        <v>63.312730831491493</v>
      </c>
    </row>
    <row r="179" spans="1:6" ht="12.75" customHeight="1" x14ac:dyDescent="0.2">
      <c r="A179" s="63">
        <v>3231</v>
      </c>
      <c r="B179" s="65" t="s">
        <v>360</v>
      </c>
      <c r="C179" s="247" t="s">
        <v>361</v>
      </c>
      <c r="D179" s="194">
        <v>828.86</v>
      </c>
      <c r="E179" s="194">
        <v>1159.32</v>
      </c>
      <c r="F179" s="45">
        <f t="shared" si="26"/>
        <v>139.86921796202012</v>
      </c>
    </row>
    <row r="180" spans="1:6" ht="12.75" customHeight="1" x14ac:dyDescent="0.2">
      <c r="A180" s="63">
        <v>3232</v>
      </c>
      <c r="B180" s="65" t="s">
        <v>362</v>
      </c>
      <c r="C180" s="247" t="s">
        <v>363</v>
      </c>
      <c r="D180" s="194">
        <v>82227.22</v>
      </c>
      <c r="E180" s="194">
        <v>25528.720000000001</v>
      </c>
      <c r="F180" s="45">
        <f t="shared" si="26"/>
        <v>31.046556116089054</v>
      </c>
    </row>
    <row r="181" spans="1:6" ht="12.75" customHeight="1" x14ac:dyDescent="0.2">
      <c r="A181" s="63">
        <v>3233</v>
      </c>
      <c r="B181" s="65" t="s">
        <v>364</v>
      </c>
      <c r="C181" s="247" t="s">
        <v>365</v>
      </c>
      <c r="D181" s="194">
        <v>786.25</v>
      </c>
      <c r="E181" s="194"/>
      <c r="F181" s="45">
        <f t="shared" si="26"/>
        <v>0</v>
      </c>
    </row>
    <row r="182" spans="1:6" ht="12.75" customHeight="1" x14ac:dyDescent="0.2">
      <c r="A182" s="63">
        <v>3234</v>
      </c>
      <c r="B182" s="65" t="s">
        <v>366</v>
      </c>
      <c r="C182" s="247" t="s">
        <v>367</v>
      </c>
      <c r="D182" s="194">
        <v>814.79</v>
      </c>
      <c r="E182" s="194">
        <v>4091.47</v>
      </c>
      <c r="F182" s="45">
        <f t="shared" si="26"/>
        <v>502.15024730298603</v>
      </c>
    </row>
    <row r="183" spans="1:6" ht="12.75" customHeight="1" x14ac:dyDescent="0.2">
      <c r="A183" s="63">
        <v>3235</v>
      </c>
      <c r="B183" s="64" t="s">
        <v>368</v>
      </c>
      <c r="C183" s="247" t="s">
        <v>369</v>
      </c>
      <c r="D183" s="194">
        <v>0</v>
      </c>
      <c r="E183" s="194"/>
      <c r="F183" s="45" t="str">
        <f t="shared" si="26"/>
        <v>-</v>
      </c>
    </row>
    <row r="184" spans="1:6" ht="12.75" customHeight="1" x14ac:dyDescent="0.2">
      <c r="A184" s="63">
        <v>3236</v>
      </c>
      <c r="B184" s="64" t="s">
        <v>370</v>
      </c>
      <c r="C184" s="247" t="s">
        <v>371</v>
      </c>
      <c r="D184" s="194">
        <v>1248.8599999999999</v>
      </c>
      <c r="E184" s="194">
        <v>5235.67</v>
      </c>
      <c r="F184" s="45">
        <f t="shared" si="26"/>
        <v>419.23594318018036</v>
      </c>
    </row>
    <row r="185" spans="1:6" ht="12.75" customHeight="1" x14ac:dyDescent="0.2">
      <c r="A185" s="63">
        <v>3237</v>
      </c>
      <c r="B185" s="64" t="s">
        <v>372</v>
      </c>
      <c r="C185" s="247" t="s">
        <v>373</v>
      </c>
      <c r="D185" s="194">
        <v>18600.169999999998</v>
      </c>
      <c r="E185" s="194">
        <v>9225.44</v>
      </c>
      <c r="F185" s="45">
        <f t="shared" si="26"/>
        <v>49.59868646361835</v>
      </c>
    </row>
    <row r="186" spans="1:6" ht="12.75" customHeight="1" x14ac:dyDescent="0.2">
      <c r="A186" s="63">
        <v>3238</v>
      </c>
      <c r="B186" s="64" t="s">
        <v>374</v>
      </c>
      <c r="C186" s="247" t="s">
        <v>375</v>
      </c>
      <c r="D186" s="194">
        <v>1770.2</v>
      </c>
      <c r="E186" s="194">
        <v>8783.6200000000008</v>
      </c>
      <c r="F186" s="45">
        <f t="shared" si="26"/>
        <v>496.19365043497908</v>
      </c>
    </row>
    <row r="187" spans="1:6" ht="12.75" customHeight="1" x14ac:dyDescent="0.2">
      <c r="A187" s="63">
        <v>3239</v>
      </c>
      <c r="B187" s="64" t="s">
        <v>376</v>
      </c>
      <c r="C187" s="247" t="s">
        <v>377</v>
      </c>
      <c r="D187" s="194">
        <v>4640.6000000000004</v>
      </c>
      <c r="E187" s="194">
        <v>16200.31</v>
      </c>
      <c r="F187" s="45">
        <f t="shared" si="26"/>
        <v>349.09946989613411</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c r="F190" s="71" t="str">
        <f>IF(D190&lt;&gt;0,IF(E190/D190&gt;=100,"&gt;&gt;100",E190/D190*100),"-")</f>
        <v>-</v>
      </c>
    </row>
    <row r="191" spans="1:6" ht="12.75" customHeight="1" x14ac:dyDescent="0.2">
      <c r="A191" s="70" t="s">
        <v>384</v>
      </c>
      <c r="B191" s="65" t="s">
        <v>385</v>
      </c>
      <c r="C191" s="277" t="s">
        <v>384</v>
      </c>
      <c r="D191" s="192">
        <v>0</v>
      </c>
      <c r="E191" s="192"/>
      <c r="F191" s="71" t="str">
        <f>IF(D191&lt;&gt;0,IF(E191/D191&gt;=100,"&gt;&gt;100",E191/D191*100),"-")</f>
        <v>-</v>
      </c>
    </row>
    <row r="192" spans="1:6" ht="12.75" customHeight="1" x14ac:dyDescent="0.2">
      <c r="A192" s="70" t="s">
        <v>386</v>
      </c>
      <c r="B192" s="65" t="s">
        <v>387</v>
      </c>
      <c r="C192" s="277" t="s">
        <v>386</v>
      </c>
      <c r="D192" s="192">
        <v>0</v>
      </c>
      <c r="E192" s="192"/>
      <c r="F192" s="71" t="str">
        <f>IF(D192&lt;&gt;0,IF(E192/D192&gt;=100,"&gt;&gt;100",E192/D192*100),"-")</f>
        <v>-</v>
      </c>
    </row>
    <row r="193" spans="1:6" ht="12.75" customHeight="1" x14ac:dyDescent="0.2">
      <c r="A193" s="70" t="s">
        <v>388</v>
      </c>
      <c r="B193" s="65" t="s">
        <v>389</v>
      </c>
      <c r="C193" s="277" t="s">
        <v>388</v>
      </c>
      <c r="D193" s="192">
        <v>0</v>
      </c>
      <c r="E193" s="192"/>
      <c r="F193" s="71" t="str">
        <f>IF(D193&lt;&gt;0,IF(E193/D193&gt;=100,"&gt;&gt;100",E193/D193*100),"-")</f>
        <v>-</v>
      </c>
    </row>
    <row r="194" spans="1:6" ht="12.75" customHeight="1" x14ac:dyDescent="0.2">
      <c r="A194" s="63">
        <v>329</v>
      </c>
      <c r="B194" s="64" t="s">
        <v>390</v>
      </c>
      <c r="C194" s="247" t="s">
        <v>391</v>
      </c>
      <c r="D194" s="60">
        <f t="shared" ref="D194:E194" si="36">SUM(D195:D201)</f>
        <v>15844.520000000002</v>
      </c>
      <c r="E194" s="60">
        <f t="shared" si="36"/>
        <v>14862.57</v>
      </c>
      <c r="F194" s="45">
        <f t="shared" si="26"/>
        <v>93.802589160163876</v>
      </c>
    </row>
    <row r="195" spans="1:6" ht="12.75" customHeight="1" x14ac:dyDescent="0.2">
      <c r="A195" s="63">
        <v>3291</v>
      </c>
      <c r="B195" s="183" t="s">
        <v>392</v>
      </c>
      <c r="C195" s="247" t="s">
        <v>393</v>
      </c>
      <c r="D195" s="194">
        <v>1086.46</v>
      </c>
      <c r="E195" s="194">
        <v>1381.91</v>
      </c>
      <c r="F195" s="45">
        <f t="shared" si="26"/>
        <v>127.19382213795262</v>
      </c>
    </row>
    <row r="196" spans="1:6" ht="12.75" customHeight="1" x14ac:dyDescent="0.2">
      <c r="A196" s="63">
        <v>3292</v>
      </c>
      <c r="B196" s="64" t="s">
        <v>394</v>
      </c>
      <c r="C196" s="247" t="s">
        <v>395</v>
      </c>
      <c r="D196" s="194">
        <v>6477.26</v>
      </c>
      <c r="E196" s="194">
        <v>7266.87</v>
      </c>
      <c r="F196" s="45">
        <f t="shared" si="26"/>
        <v>112.19049412869022</v>
      </c>
    </row>
    <row r="197" spans="1:6" ht="12.75" customHeight="1" x14ac:dyDescent="0.2">
      <c r="A197" s="63">
        <v>3293</v>
      </c>
      <c r="B197" s="64" t="s">
        <v>396</v>
      </c>
      <c r="C197" s="247" t="s">
        <v>397</v>
      </c>
      <c r="D197" s="194">
        <v>1174.98</v>
      </c>
      <c r="E197" s="194"/>
      <c r="F197" s="45">
        <f t="shared" si="26"/>
        <v>0</v>
      </c>
    </row>
    <row r="198" spans="1:6" ht="12.75" customHeight="1" x14ac:dyDescent="0.2">
      <c r="A198" s="63">
        <v>3294</v>
      </c>
      <c r="B198" s="64" t="s">
        <v>398</v>
      </c>
      <c r="C198" s="247" t="s">
        <v>399</v>
      </c>
      <c r="D198" s="194">
        <v>4223.97</v>
      </c>
      <c r="E198" s="194">
        <v>223.97</v>
      </c>
      <c r="F198" s="45">
        <f t="shared" si="26"/>
        <v>5.3023577345483037</v>
      </c>
    </row>
    <row r="199" spans="1:6" ht="12.75" customHeight="1" x14ac:dyDescent="0.2">
      <c r="A199" s="63">
        <v>3295</v>
      </c>
      <c r="B199" s="64" t="s">
        <v>400</v>
      </c>
      <c r="C199" s="247" t="s">
        <v>401</v>
      </c>
      <c r="D199" s="194">
        <v>1614.07</v>
      </c>
      <c r="E199" s="194">
        <v>885.28</v>
      </c>
      <c r="F199" s="45">
        <f t="shared" si="26"/>
        <v>54.847683185983264</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1267.78</v>
      </c>
      <c r="E201" s="194">
        <v>5104.54</v>
      </c>
      <c r="F201" s="45">
        <f t="shared" si="26"/>
        <v>402.63610405590873</v>
      </c>
    </row>
    <row r="202" spans="1:6" ht="12.75" customHeight="1" x14ac:dyDescent="0.2">
      <c r="A202" s="63">
        <v>34</v>
      </c>
      <c r="B202" s="183" t="s">
        <v>406</v>
      </c>
      <c r="C202" s="247" t="s">
        <v>407</v>
      </c>
      <c r="D202" s="60">
        <f t="shared" ref="D202:E202" si="37">D203+D208+D216</f>
        <v>1162.69</v>
      </c>
      <c r="E202" s="60">
        <f t="shared" si="37"/>
        <v>1376.9299999999998</v>
      </c>
      <c r="F202" s="45">
        <f t="shared" si="26"/>
        <v>118.42623571201266</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808.31</v>
      </c>
      <c r="E208" s="60">
        <f t="shared" si="39"/>
        <v>707.29</v>
      </c>
      <c r="F208" s="45">
        <f t="shared" si="26"/>
        <v>87.502319654587964</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808.31</v>
      </c>
      <c r="E210" s="194">
        <v>707.29</v>
      </c>
      <c r="F210" s="45">
        <f t="shared" si="26"/>
        <v>87.502319654587964</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354.38</v>
      </c>
      <c r="E216" s="60">
        <f t="shared" si="40"/>
        <v>669.64</v>
      </c>
      <c r="F216" s="45">
        <f t="shared" si="26"/>
        <v>188.96100231390034</v>
      </c>
    </row>
    <row r="217" spans="1:6" ht="12.75" customHeight="1" x14ac:dyDescent="0.2">
      <c r="A217" s="63">
        <v>3431</v>
      </c>
      <c r="B217" s="182" t="s">
        <v>436</v>
      </c>
      <c r="C217" s="247" t="s">
        <v>437</v>
      </c>
      <c r="D217" s="194">
        <v>328.17</v>
      </c>
      <c r="E217" s="194">
        <v>602.42999999999995</v>
      </c>
      <c r="F217" s="45">
        <f t="shared" si="26"/>
        <v>183.57253862327448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26.21</v>
      </c>
      <c r="E220" s="194">
        <v>67.209999999999994</v>
      </c>
      <c r="F220" s="45">
        <f t="shared" si="26"/>
        <v>256.42884395268982</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114000</v>
      </c>
      <c r="E230" s="60">
        <f>E231+E234+E237+E242+E246+E250+E254+E257</f>
        <v>79011.13</v>
      </c>
      <c r="F230" s="45">
        <f t="shared" ref="F230:F245" si="44">IF(D230&lt;&gt;0,IF(E230/D230&gt;=100,"&gt;&gt;100",E230/D230*100),"-")</f>
        <v>69.308008771929835</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c r="F243" s="71" t="str">
        <f t="shared" si="44"/>
        <v>-</v>
      </c>
    </row>
    <row r="244" spans="1:6" ht="12" x14ac:dyDescent="0.2">
      <c r="A244" s="70" t="s">
        <v>489</v>
      </c>
      <c r="B244" s="65" t="s">
        <v>135</v>
      </c>
      <c r="C244" s="277" t="s">
        <v>489</v>
      </c>
      <c r="D244" s="192">
        <v>0</v>
      </c>
      <c r="E244" s="192"/>
      <c r="F244" s="71" t="str">
        <f t="shared" si="44"/>
        <v>-</v>
      </c>
    </row>
    <row r="245" spans="1:6" ht="12" x14ac:dyDescent="0.2">
      <c r="A245" s="70" t="s">
        <v>490</v>
      </c>
      <c r="B245" s="65" t="s">
        <v>138</v>
      </c>
      <c r="C245" s="277" t="s">
        <v>490</v>
      </c>
      <c r="D245" s="192">
        <v>0</v>
      </c>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114000</v>
      </c>
      <c r="E250" s="60">
        <f t="shared" si="50"/>
        <v>79011.13</v>
      </c>
      <c r="F250" s="45">
        <f t="shared" ref="F250:F253" si="51">IF(D250&lt;&gt;0,IF(E250/D250&gt;=100,"&gt;&gt;100",E250/D250*100),"-")</f>
        <v>69.308008771929835</v>
      </c>
    </row>
    <row r="251" spans="1:6" ht="24" x14ac:dyDescent="0.2">
      <c r="A251" s="63">
        <v>3672</v>
      </c>
      <c r="B251" s="64" t="s">
        <v>501</v>
      </c>
      <c r="C251" s="247" t="s">
        <v>502</v>
      </c>
      <c r="D251" s="194">
        <v>114000</v>
      </c>
      <c r="E251" s="194">
        <v>79011.13</v>
      </c>
      <c r="F251" s="45">
        <f t="shared" si="51"/>
        <v>69.308008771929835</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9694.5400000000009</v>
      </c>
      <c r="E262" s="60">
        <f t="shared" si="55"/>
        <v>27323.05</v>
      </c>
      <c r="F262" s="45">
        <f t="shared" ref="F262:F268" si="56">IF(D262&lt;&gt;0,IF(E262/D262&gt;=100,"&gt;&gt;100",E262/D262*100),"-")</f>
        <v>281.8395715526471</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9694.5400000000009</v>
      </c>
      <c r="E269" s="60">
        <f t="shared" si="58"/>
        <v>27323.05</v>
      </c>
      <c r="F269" s="45">
        <f t="shared" ref="F269:F272" si="59">IF(D269&lt;&gt;0,IF(E269/D269&gt;=100,"&gt;&gt;100",E269/D269*100),"-")</f>
        <v>281.8395715526471</v>
      </c>
    </row>
    <row r="270" spans="1:6" ht="12.75" customHeight="1" x14ac:dyDescent="0.2">
      <c r="A270" s="63">
        <v>3721</v>
      </c>
      <c r="B270" s="65" t="s">
        <v>533</v>
      </c>
      <c r="C270" s="247" t="s">
        <v>534</v>
      </c>
      <c r="D270" s="194">
        <v>3343.04</v>
      </c>
      <c r="E270" s="194">
        <v>18536.8</v>
      </c>
      <c r="F270" s="45">
        <f t="shared" si="59"/>
        <v>554.48932707954441</v>
      </c>
    </row>
    <row r="271" spans="1:6" ht="12.75" customHeight="1" x14ac:dyDescent="0.2">
      <c r="A271" s="63">
        <v>3722</v>
      </c>
      <c r="B271" s="65" t="s">
        <v>535</v>
      </c>
      <c r="C271" s="247" t="s">
        <v>536</v>
      </c>
      <c r="D271" s="194">
        <v>6351.5</v>
      </c>
      <c r="E271" s="194">
        <v>8786.25</v>
      </c>
      <c r="F271" s="45">
        <f t="shared" si="59"/>
        <v>138.3334645359364</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50404.959999999999</v>
      </c>
      <c r="E273" s="60">
        <f t="shared" si="60"/>
        <v>21691.33</v>
      </c>
      <c r="F273" s="45">
        <f t="shared" ref="F273:F277" si="61">IF(D273&lt;&gt;0,IF(E273/D273&gt;=100,"&gt;&gt;100",E273/D273*100),"-")</f>
        <v>43.034118070920009</v>
      </c>
    </row>
    <row r="274" spans="1:6" ht="12.75" customHeight="1" x14ac:dyDescent="0.2">
      <c r="A274" s="63">
        <v>381</v>
      </c>
      <c r="B274" s="64" t="s">
        <v>541</v>
      </c>
      <c r="C274" s="247" t="s">
        <v>542</v>
      </c>
      <c r="D274" s="60">
        <f t="shared" ref="D274:E274" si="62">SUM(D275:D277)</f>
        <v>50404.959999999999</v>
      </c>
      <c r="E274" s="60">
        <f t="shared" si="62"/>
        <v>21691.33</v>
      </c>
      <c r="F274" s="45">
        <f t="shared" si="61"/>
        <v>43.034118070920009</v>
      </c>
    </row>
    <row r="275" spans="1:6" ht="12.75" customHeight="1" x14ac:dyDescent="0.2">
      <c r="A275" s="63">
        <v>3811</v>
      </c>
      <c r="B275" s="64" t="s">
        <v>543</v>
      </c>
      <c r="C275" s="247" t="s">
        <v>544</v>
      </c>
      <c r="D275" s="194">
        <v>45311.89</v>
      </c>
      <c r="E275" s="194">
        <v>20530.830000000002</v>
      </c>
      <c r="F275" s="45">
        <f t="shared" si="61"/>
        <v>45.310027897754878</v>
      </c>
    </row>
    <row r="276" spans="1:6" ht="12.75" customHeight="1" x14ac:dyDescent="0.2">
      <c r="A276" s="63">
        <v>3812</v>
      </c>
      <c r="B276" s="64" t="s">
        <v>545</v>
      </c>
      <c r="C276" s="247" t="s">
        <v>546</v>
      </c>
      <c r="D276" s="194">
        <v>5093.07</v>
      </c>
      <c r="E276" s="194">
        <v>1160.5</v>
      </c>
      <c r="F276" s="45">
        <f t="shared" si="61"/>
        <v>22.785863928828782</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382339.56</v>
      </c>
      <c r="E299" s="60">
        <f>E152-E297+E298</f>
        <v>303344.48000000004</v>
      </c>
      <c r="F299" s="45">
        <f t="shared" si="68"/>
        <v>79.339025237147851</v>
      </c>
    </row>
    <row r="300" spans="1:6" ht="12.75" customHeight="1" x14ac:dyDescent="0.2">
      <c r="A300" s="63" t="s">
        <v>582</v>
      </c>
      <c r="B300" s="64" t="s">
        <v>593</v>
      </c>
      <c r="C300" s="247" t="s">
        <v>594</v>
      </c>
      <c r="D300" s="60">
        <f>IF(D6&gt;=D299,D6-D299,0)</f>
        <v>217957.39999999997</v>
      </c>
      <c r="E300" s="60">
        <f>IF(E6&gt;=E299,E6-E299,0)</f>
        <v>511212.56000000011</v>
      </c>
      <c r="F300" s="45">
        <f t="shared" si="68"/>
        <v>234.54700780978311</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1369260.61</v>
      </c>
      <c r="E302" s="194">
        <v>233112.12</v>
      </c>
      <c r="F302" s="45">
        <f t="shared" si="68"/>
        <v>17.024671439281377</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167980.33</v>
      </c>
      <c r="E304" s="194">
        <v>0</v>
      </c>
      <c r="F304" s="45">
        <f t="shared" si="68"/>
        <v>0</v>
      </c>
    </row>
    <row r="305" spans="1:6" ht="12" x14ac:dyDescent="0.2">
      <c r="A305" s="63">
        <v>9661</v>
      </c>
      <c r="B305" s="220" t="s">
        <v>603</v>
      </c>
      <c r="C305" s="247" t="s">
        <v>604</v>
      </c>
      <c r="D305" s="194">
        <v>0</v>
      </c>
      <c r="E305" s="194"/>
      <c r="F305" s="45" t="str">
        <f t="shared" si="68"/>
        <v>-</v>
      </c>
    </row>
    <row r="306" spans="1:6" ht="12.75" customHeight="1" x14ac:dyDescent="0.2">
      <c r="A306" s="249" t="s">
        <v>605</v>
      </c>
      <c r="B306" s="184" t="s">
        <v>606</v>
      </c>
      <c r="C306" s="250" t="s">
        <v>605</v>
      </c>
      <c r="D306" s="196">
        <v>0</v>
      </c>
      <c r="E306" s="196"/>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3763.9300000000003</v>
      </c>
      <c r="E308" s="60">
        <f t="shared" si="71"/>
        <v>3470.7799999999997</v>
      </c>
      <c r="F308" s="45">
        <f t="shared" ref="F308:F428" si="72">IF(D308&lt;&gt;0,IF(E308/D308&gt;=100,"&gt;&gt;100",E308/D308*100),"-")</f>
        <v>92.211597984022006</v>
      </c>
    </row>
    <row r="309" spans="1:6" ht="12.75" customHeight="1" x14ac:dyDescent="0.2">
      <c r="A309" s="63">
        <v>71</v>
      </c>
      <c r="B309" s="64" t="s">
        <v>610</v>
      </c>
      <c r="C309" s="247" t="s">
        <v>611</v>
      </c>
      <c r="D309" s="60">
        <f t="shared" ref="D309:E309" si="73">D310+D314</f>
        <v>1976.71</v>
      </c>
      <c r="E309" s="60">
        <f t="shared" si="73"/>
        <v>1333.28</v>
      </c>
      <c r="F309" s="45">
        <f t="shared" si="72"/>
        <v>67.449448831644503</v>
      </c>
    </row>
    <row r="310" spans="1:6" ht="24" x14ac:dyDescent="0.2">
      <c r="A310" s="63">
        <v>711</v>
      </c>
      <c r="B310" s="64" t="s">
        <v>612</v>
      </c>
      <c r="C310" s="247" t="s">
        <v>613</v>
      </c>
      <c r="D310" s="60">
        <f t="shared" ref="D310:E310" si="74">SUM(D311:D313)</f>
        <v>1976.71</v>
      </c>
      <c r="E310" s="60">
        <f t="shared" si="74"/>
        <v>1333.28</v>
      </c>
      <c r="F310" s="45">
        <f t="shared" si="72"/>
        <v>67.449448831644503</v>
      </c>
    </row>
    <row r="311" spans="1:6" ht="12.75" customHeight="1" x14ac:dyDescent="0.2">
      <c r="A311" s="63">
        <v>7111</v>
      </c>
      <c r="B311" s="64" t="s">
        <v>614</v>
      </c>
      <c r="C311" s="247" t="s">
        <v>615</v>
      </c>
      <c r="D311" s="194">
        <v>1976.71</v>
      </c>
      <c r="E311" s="194">
        <v>1333.28</v>
      </c>
      <c r="F311" s="45">
        <f t="shared" si="72"/>
        <v>67.449448831644503</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1787.22</v>
      </c>
      <c r="E321" s="60">
        <f t="shared" si="76"/>
        <v>2137.5</v>
      </c>
      <c r="F321" s="45">
        <f t="shared" si="72"/>
        <v>119.59915399335281</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2137.5</v>
      </c>
      <c r="F336" s="45" t="str">
        <f t="shared" si="72"/>
        <v>-</v>
      </c>
    </row>
    <row r="337" spans="1:6" ht="12.75" customHeight="1" x14ac:dyDescent="0.2">
      <c r="A337" s="63">
        <v>7231</v>
      </c>
      <c r="B337" s="64" t="s">
        <v>666</v>
      </c>
      <c r="C337" s="247" t="s">
        <v>667</v>
      </c>
      <c r="D337" s="194">
        <v>0</v>
      </c>
      <c r="E337" s="194">
        <v>2137.5</v>
      </c>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1787.22</v>
      </c>
      <c r="E346" s="60">
        <f t="shared" si="81"/>
        <v>0</v>
      </c>
      <c r="F346" s="45">
        <f t="shared" si="72"/>
        <v>0</v>
      </c>
    </row>
    <row r="347" spans="1:6" ht="12.75" customHeight="1" x14ac:dyDescent="0.2">
      <c r="A347" s="63">
        <v>7251</v>
      </c>
      <c r="B347" s="64" t="s">
        <v>686</v>
      </c>
      <c r="C347" s="247" t="s">
        <v>687</v>
      </c>
      <c r="D347" s="194">
        <v>1787.22</v>
      </c>
      <c r="E347" s="194"/>
      <c r="F347" s="45">
        <f t="shared" si="72"/>
        <v>0</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118174.15</v>
      </c>
      <c r="E360" s="60">
        <f t="shared" si="86"/>
        <v>322133.71999999997</v>
      </c>
      <c r="F360" s="45">
        <f t="shared" si="72"/>
        <v>272.59237320513836</v>
      </c>
    </row>
    <row r="361" spans="1:6" ht="12.75" customHeight="1" x14ac:dyDescent="0.2">
      <c r="A361" s="63">
        <v>41</v>
      </c>
      <c r="B361" s="64" t="s">
        <v>714</v>
      </c>
      <c r="C361" s="247" t="s">
        <v>715</v>
      </c>
      <c r="D361" s="60">
        <f t="shared" ref="D361:E361" si="87">D362+D366</f>
        <v>15000</v>
      </c>
      <c r="E361" s="60">
        <f t="shared" si="87"/>
        <v>0</v>
      </c>
      <c r="F361" s="45">
        <f t="shared" si="72"/>
        <v>0</v>
      </c>
    </row>
    <row r="362" spans="1:6" ht="12.75" customHeight="1" x14ac:dyDescent="0.2">
      <c r="A362" s="63">
        <v>411</v>
      </c>
      <c r="B362" s="64" t="s">
        <v>716</v>
      </c>
      <c r="C362" s="247" t="s">
        <v>717</v>
      </c>
      <c r="D362" s="60">
        <f t="shared" ref="D362:E362" si="88">SUM(D363:D365)</f>
        <v>15000</v>
      </c>
      <c r="E362" s="60">
        <f t="shared" si="88"/>
        <v>0</v>
      </c>
      <c r="F362" s="45">
        <f t="shared" si="72"/>
        <v>0</v>
      </c>
    </row>
    <row r="363" spans="1:6" ht="12.75" customHeight="1" x14ac:dyDescent="0.2">
      <c r="A363" s="63">
        <v>4111</v>
      </c>
      <c r="B363" s="64" t="s">
        <v>614</v>
      </c>
      <c r="C363" s="247" t="s">
        <v>718</v>
      </c>
      <c r="D363" s="194">
        <v>15000</v>
      </c>
      <c r="E363" s="194"/>
      <c r="F363" s="45">
        <f t="shared" si="72"/>
        <v>0</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103174.15</v>
      </c>
      <c r="E373" s="60">
        <f t="shared" si="90"/>
        <v>322133.71999999997</v>
      </c>
      <c r="F373" s="45">
        <f t="shared" si="72"/>
        <v>312.22328461150391</v>
      </c>
    </row>
    <row r="374" spans="1:6" ht="12.75" customHeight="1" x14ac:dyDescent="0.2">
      <c r="A374" s="63">
        <v>421</v>
      </c>
      <c r="B374" s="64" t="s">
        <v>732</v>
      </c>
      <c r="C374" s="247" t="s">
        <v>733</v>
      </c>
      <c r="D374" s="60">
        <f t="shared" ref="D374:E374" si="91">SUM(D375:D378)</f>
        <v>94793.26</v>
      </c>
      <c r="E374" s="60">
        <f t="shared" si="91"/>
        <v>289617.48</v>
      </c>
      <c r="F374" s="45">
        <f t="shared" si="72"/>
        <v>305.52539283911113</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88968.26</v>
      </c>
      <c r="E376" s="194">
        <v>15312.5</v>
      </c>
      <c r="F376" s="45">
        <f t="shared" si="72"/>
        <v>17.211194194423946</v>
      </c>
    </row>
    <row r="377" spans="1:6" ht="12.75" customHeight="1" x14ac:dyDescent="0.2">
      <c r="A377" s="63">
        <v>4213</v>
      </c>
      <c r="B377" s="64" t="s">
        <v>642</v>
      </c>
      <c r="C377" s="247" t="s">
        <v>736</v>
      </c>
      <c r="D377" s="194">
        <v>0</v>
      </c>
      <c r="E377" s="194">
        <v>183876.93</v>
      </c>
      <c r="F377" s="45" t="str">
        <f t="shared" si="72"/>
        <v>-</v>
      </c>
    </row>
    <row r="378" spans="1:6" ht="12.75" customHeight="1" x14ac:dyDescent="0.2">
      <c r="A378" s="63">
        <v>4214</v>
      </c>
      <c r="B378" s="64" t="s">
        <v>644</v>
      </c>
      <c r="C378" s="247" t="s">
        <v>737</v>
      </c>
      <c r="D378" s="194">
        <v>5825</v>
      </c>
      <c r="E378" s="194">
        <v>90428.05</v>
      </c>
      <c r="F378" s="45">
        <f t="shared" si="72"/>
        <v>1552.4128755364809</v>
      </c>
    </row>
    <row r="379" spans="1:6" ht="12.75" customHeight="1" x14ac:dyDescent="0.2">
      <c r="A379" s="63">
        <v>422</v>
      </c>
      <c r="B379" s="64" t="s">
        <v>738</v>
      </c>
      <c r="C379" s="247" t="s">
        <v>739</v>
      </c>
      <c r="D379" s="60">
        <f t="shared" ref="D379:E379" si="92">SUM(D380:D387)</f>
        <v>8380.89</v>
      </c>
      <c r="E379" s="60">
        <f t="shared" si="92"/>
        <v>0</v>
      </c>
      <c r="F379" s="45">
        <f t="shared" si="72"/>
        <v>0</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8380.89</v>
      </c>
      <c r="E386" s="194"/>
      <c r="F386" s="45">
        <f t="shared" si="72"/>
        <v>0</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32516.240000000002</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v>25316.240000000002</v>
      </c>
      <c r="F403" s="45" t="str">
        <f t="shared" si="72"/>
        <v>-</v>
      </c>
    </row>
    <row r="404" spans="1:6" ht="12.75" customHeight="1" x14ac:dyDescent="0.2">
      <c r="A404" s="63">
        <v>4263</v>
      </c>
      <c r="B404" s="64" t="s">
        <v>696</v>
      </c>
      <c r="C404" s="247" t="s">
        <v>771</v>
      </c>
      <c r="D404" s="194">
        <v>0</v>
      </c>
      <c r="E404" s="194">
        <v>7200</v>
      </c>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114410.22</v>
      </c>
      <c r="E418" s="60">
        <f t="shared" si="102"/>
        <v>318662.93999999994</v>
      </c>
      <c r="F418" s="45">
        <f t="shared" si="72"/>
        <v>278.52663861672494</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1085756.51</v>
      </c>
      <c r="E420" s="194">
        <v>0</v>
      </c>
      <c r="F420" s="45">
        <f t="shared" si="72"/>
        <v>0</v>
      </c>
    </row>
    <row r="421" spans="1:6" ht="12.75" customHeight="1" x14ac:dyDescent="0.2">
      <c r="A421" s="63">
        <v>97</v>
      </c>
      <c r="B421" s="220" t="s">
        <v>801</v>
      </c>
      <c r="C421" s="247" t="s">
        <v>802</v>
      </c>
      <c r="D421" s="194">
        <v>9081.7099999999991</v>
      </c>
      <c r="E421" s="194">
        <v>0</v>
      </c>
      <c r="F421" s="45">
        <f t="shared" si="72"/>
        <v>0</v>
      </c>
    </row>
    <row r="422" spans="1:6" ht="12.75" customHeight="1" x14ac:dyDescent="0.2">
      <c r="A422" s="63" t="s">
        <v>582</v>
      </c>
      <c r="B422" s="64" t="s">
        <v>803</v>
      </c>
      <c r="C422" s="247" t="s">
        <v>804</v>
      </c>
      <c r="D422" s="60">
        <f>D6+D308</f>
        <v>604060.89</v>
      </c>
      <c r="E422" s="60">
        <f>E6+E308</f>
        <v>818027.82000000018</v>
      </c>
      <c r="F422" s="45">
        <f t="shared" si="72"/>
        <v>135.42141753292455</v>
      </c>
    </row>
    <row r="423" spans="1:6" ht="12.75" customHeight="1" x14ac:dyDescent="0.2">
      <c r="A423" s="63" t="s">
        <v>582</v>
      </c>
      <c r="B423" s="64" t="s">
        <v>805</v>
      </c>
      <c r="C423" s="247" t="s">
        <v>806</v>
      </c>
      <c r="D423" s="60">
        <f t="shared" ref="D423:E423" si="103">D299+D360</f>
        <v>500513.70999999996</v>
      </c>
      <c r="E423" s="60">
        <f t="shared" si="103"/>
        <v>625478.19999999995</v>
      </c>
      <c r="F423" s="45">
        <f t="shared" si="72"/>
        <v>124.96724615195856</v>
      </c>
    </row>
    <row r="424" spans="1:6" ht="12.75" customHeight="1" x14ac:dyDescent="0.2">
      <c r="A424" s="63" t="s">
        <v>582</v>
      </c>
      <c r="B424" s="64" t="s">
        <v>807</v>
      </c>
      <c r="C424" s="247" t="s">
        <v>808</v>
      </c>
      <c r="D424" s="60">
        <f t="shared" ref="D424:E424" si="104">IF(D422&gt;=D423,D422-D423,0)</f>
        <v>103547.18000000005</v>
      </c>
      <c r="E424" s="60">
        <f t="shared" si="104"/>
        <v>192549.62000000023</v>
      </c>
      <c r="F424" s="45">
        <f t="shared" si="72"/>
        <v>185.95351413722722</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283504.10000000009</v>
      </c>
      <c r="E426" s="60">
        <f t="shared" si="106"/>
        <v>233112.12</v>
      </c>
      <c r="F426" s="45">
        <f t="shared" si="72"/>
        <v>82.225308205419225</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177062.03999999998</v>
      </c>
      <c r="E428" s="81">
        <f t="shared" si="108"/>
        <v>0</v>
      </c>
      <c r="F428" s="61">
        <f t="shared" si="72"/>
        <v>0</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7880.41</v>
      </c>
      <c r="E535" s="60">
        <f>E536+E571+E584+E597+E629</f>
        <v>7880.41</v>
      </c>
      <c r="F535" s="45">
        <f t="shared" si="109"/>
        <v>100</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7880.41</v>
      </c>
      <c r="E597" s="60">
        <f t="shared" si="152"/>
        <v>7880.41</v>
      </c>
      <c r="F597" s="45">
        <f t="shared" si="109"/>
        <v>100</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7880.41</v>
      </c>
      <c r="E609" s="60">
        <f t="shared" si="156"/>
        <v>7880.41</v>
      </c>
      <c r="F609" s="45">
        <f t="shared" si="109"/>
        <v>100</v>
      </c>
    </row>
    <row r="610" spans="1:6" ht="24" x14ac:dyDescent="0.2">
      <c r="A610" s="63">
        <v>5443</v>
      </c>
      <c r="B610" s="64" t="s">
        <v>1170</v>
      </c>
      <c r="C610" s="247" t="s">
        <v>1171</v>
      </c>
      <c r="D610" s="194">
        <v>7880.41</v>
      </c>
      <c r="E610" s="194">
        <v>7880.41</v>
      </c>
      <c r="F610" s="45">
        <f t="shared" si="109"/>
        <v>100</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7880.41</v>
      </c>
      <c r="E640" s="60">
        <f>IF(E535-E430&gt;=0,E535-E430,0)</f>
        <v>7880.41</v>
      </c>
      <c r="F640" s="45">
        <f t="shared" si="109"/>
        <v>100</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63043.28</v>
      </c>
      <c r="E642" s="194">
        <v>0</v>
      </c>
      <c r="F642" s="45">
        <f t="shared" si="109"/>
        <v>0</v>
      </c>
    </row>
    <row r="643" spans="1:6" ht="12.75" customHeight="1" x14ac:dyDescent="0.2">
      <c r="A643" s="63" t="s">
        <v>582</v>
      </c>
      <c r="B643" s="64" t="s">
        <v>1236</v>
      </c>
      <c r="C643" s="247" t="s">
        <v>1237</v>
      </c>
      <c r="D643" s="60">
        <f>D422+D430</f>
        <v>604060.89</v>
      </c>
      <c r="E643" s="60">
        <f>E422+E430</f>
        <v>818027.82000000018</v>
      </c>
      <c r="F643" s="45">
        <f t="shared" si="109"/>
        <v>135.42141753292455</v>
      </c>
    </row>
    <row r="644" spans="1:6" ht="12.75" customHeight="1" x14ac:dyDescent="0.2">
      <c r="A644" s="63" t="s">
        <v>582</v>
      </c>
      <c r="B644" s="64" t="s">
        <v>1238</v>
      </c>
      <c r="C644" s="247" t="s">
        <v>1239</v>
      </c>
      <c r="D644" s="60">
        <f>D423+D535</f>
        <v>508394.11999999994</v>
      </c>
      <c r="E644" s="60">
        <f>E423+E535</f>
        <v>633358.61</v>
      </c>
      <c r="F644" s="45">
        <f t="shared" si="109"/>
        <v>124.58023904761136</v>
      </c>
    </row>
    <row r="645" spans="1:6" ht="12.75" customHeight="1" x14ac:dyDescent="0.2">
      <c r="A645" s="63" t="s">
        <v>582</v>
      </c>
      <c r="B645" s="64" t="s">
        <v>1240</v>
      </c>
      <c r="C645" s="247" t="s">
        <v>1241</v>
      </c>
      <c r="D645" s="60">
        <f t="shared" ref="D645:E645" si="163">IF(D643&gt;=D644,D643-D644,0)</f>
        <v>95666.770000000077</v>
      </c>
      <c r="E645" s="60">
        <f t="shared" si="163"/>
        <v>184669.2100000002</v>
      </c>
      <c r="F645" s="45">
        <f t="shared" si="109"/>
        <v>193.03380891818554</v>
      </c>
    </row>
    <row r="646" spans="1:6" ht="12.75" customHeight="1" x14ac:dyDescent="0.2">
      <c r="A646" s="63" t="s">
        <v>582</v>
      </c>
      <c r="B646" s="64" t="s">
        <v>1242</v>
      </c>
      <c r="C646" s="247" t="s">
        <v>1243</v>
      </c>
      <c r="D646" s="60">
        <f t="shared" ref="D646:E646" si="164">IF(D644&gt;=D643,D644-D643,0)</f>
        <v>0</v>
      </c>
      <c r="E646" s="60">
        <f t="shared" si="164"/>
        <v>0</v>
      </c>
      <c r="F646" s="45" t="str">
        <f t="shared" si="109"/>
        <v>-</v>
      </c>
    </row>
    <row r="647" spans="1:6" ht="24" x14ac:dyDescent="0.2">
      <c r="A647" s="251" t="s">
        <v>1244</v>
      </c>
      <c r="B647" s="64" t="s">
        <v>1245</v>
      </c>
      <c r="C647" s="252" t="s">
        <v>1244</v>
      </c>
      <c r="D647" s="60">
        <f>IF(D426-D427+D641-D642&gt;=0,D426-D427+D641-D642,0)</f>
        <v>220460.82000000009</v>
      </c>
      <c r="E647" s="60">
        <f>IF(E426-E427+E641-E642&gt;=0,E426-E427+E641-E642,0)</f>
        <v>233112.12</v>
      </c>
      <c r="F647" s="45">
        <f t="shared" si="109"/>
        <v>105.73857069024777</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316127.5900000002</v>
      </c>
      <c r="E649" s="60">
        <f t="shared" si="165"/>
        <v>417781.33000000019</v>
      </c>
      <c r="F649" s="45">
        <f t="shared" si="109"/>
        <v>132.15592160114841</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0</v>
      </c>
      <c r="E651" s="196"/>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552857.42000000004</v>
      </c>
      <c r="E653" s="194">
        <v>329193.44</v>
      </c>
      <c r="F653" s="45">
        <f t="shared" ref="F653:F740" si="167">IF(D653&lt;&gt;0,IF(E653/D653&gt;=100,"&gt;&gt;100",E653/D653*100),"-")</f>
        <v>59.544003226003554</v>
      </c>
    </row>
    <row r="654" spans="1:6" ht="12.75" customHeight="1" x14ac:dyDescent="0.2">
      <c r="A654" s="63" t="s">
        <v>1257</v>
      </c>
      <c r="B654" s="64" t="s">
        <v>1258</v>
      </c>
      <c r="C654" s="247" t="s">
        <v>1257</v>
      </c>
      <c r="D654" s="194">
        <v>618322.9</v>
      </c>
      <c r="E654" s="194">
        <v>879673.64</v>
      </c>
      <c r="F654" s="45">
        <f t="shared" si="167"/>
        <v>142.26767923361726</v>
      </c>
    </row>
    <row r="655" spans="1:6" ht="12.75" customHeight="1" x14ac:dyDescent="0.2">
      <c r="A655" s="63" t="s">
        <v>1259</v>
      </c>
      <c r="B655" s="64" t="s">
        <v>1260</v>
      </c>
      <c r="C655" s="247" t="s">
        <v>1259</v>
      </c>
      <c r="D655" s="194">
        <v>792985.18</v>
      </c>
      <c r="E655" s="194">
        <v>629201.55000000005</v>
      </c>
      <c r="F655" s="45">
        <f t="shared" si="167"/>
        <v>79.345940613921684</v>
      </c>
    </row>
    <row r="656" spans="1:6" ht="24" x14ac:dyDescent="0.2">
      <c r="A656" s="63">
        <v>11</v>
      </c>
      <c r="B656" s="64" t="s">
        <v>1261</v>
      </c>
      <c r="C656" s="247" t="s">
        <v>1262</v>
      </c>
      <c r="D656" s="60">
        <f t="shared" ref="D656:E656" si="168">+D653+D654-D655</f>
        <v>378195.14</v>
      </c>
      <c r="E656" s="60">
        <f t="shared" si="168"/>
        <v>579665.53</v>
      </c>
      <c r="F656" s="45">
        <f t="shared" si="167"/>
        <v>153.27154389133611</v>
      </c>
    </row>
    <row r="657" spans="1:6" ht="24" x14ac:dyDescent="0.2">
      <c r="A657" s="63" t="s">
        <v>582</v>
      </c>
      <c r="B657" s="64" t="s">
        <v>1263</v>
      </c>
      <c r="C657" s="247" t="s">
        <v>1264</v>
      </c>
      <c r="D657" s="253">
        <v>6</v>
      </c>
      <c r="E657" s="253">
        <v>6</v>
      </c>
      <c r="F657" s="45">
        <f t="shared" si="167"/>
        <v>100</v>
      </c>
    </row>
    <row r="658" spans="1:6" ht="24" x14ac:dyDescent="0.2">
      <c r="A658" s="63" t="s">
        <v>582</v>
      </c>
      <c r="B658" s="64" t="s">
        <v>1265</v>
      </c>
      <c r="C658" s="247" t="s">
        <v>1266</v>
      </c>
      <c r="D658" s="253">
        <v>0</v>
      </c>
      <c r="E658" s="253"/>
      <c r="F658" s="45" t="str">
        <f t="shared" si="167"/>
        <v>-</v>
      </c>
    </row>
    <row r="659" spans="1:6" ht="12.75" customHeight="1" x14ac:dyDescent="0.2">
      <c r="A659" s="63" t="s">
        <v>582</v>
      </c>
      <c r="B659" s="64" t="s">
        <v>1267</v>
      </c>
      <c r="C659" s="247" t="s">
        <v>1268</v>
      </c>
      <c r="D659" s="253">
        <v>6</v>
      </c>
      <c r="E659" s="253">
        <v>6</v>
      </c>
      <c r="F659" s="45">
        <f t="shared" si="167"/>
        <v>100</v>
      </c>
    </row>
    <row r="660" spans="1:6" ht="12.75" customHeight="1" x14ac:dyDescent="0.2">
      <c r="A660" s="63" t="s">
        <v>582</v>
      </c>
      <c r="B660" s="64" t="s">
        <v>1269</v>
      </c>
      <c r="C660" s="247" t="s">
        <v>1270</v>
      </c>
      <c r="D660" s="253">
        <v>0</v>
      </c>
      <c r="E660" s="253"/>
      <c r="F660" s="45" t="str">
        <f t="shared" si="167"/>
        <v>-</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v>0</v>
      </c>
      <c r="E663" s="192"/>
      <c r="F663" s="71" t="str">
        <f t="shared" si="167"/>
        <v>-</v>
      </c>
    </row>
    <row r="664" spans="1:6" ht="12.75" customHeight="1" x14ac:dyDescent="0.2">
      <c r="A664" s="70" t="s">
        <v>1278</v>
      </c>
      <c r="B664" s="65" t="s">
        <v>1279</v>
      </c>
      <c r="C664" s="277" t="s">
        <v>1278</v>
      </c>
      <c r="D664" s="192">
        <v>4294.3100000000004</v>
      </c>
      <c r="E664" s="192">
        <v>9273.1</v>
      </c>
      <c r="F664" s="71">
        <f t="shared" si="167"/>
        <v>215.93923121525927</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v>0</v>
      </c>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v>0</v>
      </c>
      <c r="E668" s="192"/>
      <c r="F668" s="71" t="str">
        <f t="shared" si="167"/>
        <v>-</v>
      </c>
    </row>
    <row r="669" spans="1:6" ht="12.75" customHeight="1" x14ac:dyDescent="0.2">
      <c r="A669" s="63">
        <v>63311</v>
      </c>
      <c r="B669" s="64" t="s">
        <v>1288</v>
      </c>
      <c r="C669" s="247" t="s">
        <v>1289</v>
      </c>
      <c r="D669" s="194">
        <v>148633.10999999999</v>
      </c>
      <c r="E669" s="194">
        <v>155252.76</v>
      </c>
      <c r="F669" s="45">
        <f t="shared" si="167"/>
        <v>104.45368464671164</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32860.68</v>
      </c>
      <c r="E681" s="192"/>
      <c r="F681" s="71">
        <f t="shared" si="167"/>
        <v>0</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v>18338.48</v>
      </c>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23361.040000000001</v>
      </c>
      <c r="E706" s="192">
        <v>169352.79</v>
      </c>
      <c r="F706" s="71">
        <f t="shared" si="167"/>
        <v>724.9368606877091</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v>14.56</v>
      </c>
      <c r="E711" s="192">
        <v>1558.56</v>
      </c>
      <c r="F711" s="71" t="str">
        <f t="shared" si="167"/>
        <v>&gt;&gt;100</v>
      </c>
    </row>
    <row r="712" spans="1:6" ht="12.75" customHeight="1" x14ac:dyDescent="0.2">
      <c r="A712" s="70" t="s">
        <v>1359</v>
      </c>
      <c r="B712" s="65" t="s">
        <v>1360</v>
      </c>
      <c r="C712" s="277" t="s">
        <v>1359</v>
      </c>
      <c r="D712" s="192">
        <v>0.3</v>
      </c>
      <c r="E712" s="192">
        <v>0.14000000000000001</v>
      </c>
      <c r="F712" s="71">
        <f t="shared" si="167"/>
        <v>46.666666666666671</v>
      </c>
    </row>
    <row r="713" spans="1:6" ht="24" x14ac:dyDescent="0.2">
      <c r="A713" s="70" t="s">
        <v>1361</v>
      </c>
      <c r="B713" s="65" t="s">
        <v>1362</v>
      </c>
      <c r="C713" s="277" t="s">
        <v>1361</v>
      </c>
      <c r="D713" s="192">
        <v>0</v>
      </c>
      <c r="E713" s="192"/>
      <c r="F713" s="71" t="str">
        <f t="shared" si="167"/>
        <v>-</v>
      </c>
    </row>
    <row r="714" spans="1:6" ht="12" x14ac:dyDescent="0.2">
      <c r="A714" s="70" t="s">
        <v>1363</v>
      </c>
      <c r="B714" s="65" t="s">
        <v>1364</v>
      </c>
      <c r="C714" s="277" t="s">
        <v>1363</v>
      </c>
      <c r="D714" s="192">
        <v>0</v>
      </c>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v>218.79</v>
      </c>
      <c r="E722" s="192"/>
      <c r="F722" s="71">
        <f t="shared" si="167"/>
        <v>0</v>
      </c>
    </row>
    <row r="723" spans="1:6" ht="12" x14ac:dyDescent="0.2">
      <c r="A723" s="70" t="s">
        <v>1381</v>
      </c>
      <c r="B723" s="65" t="s">
        <v>1382</v>
      </c>
      <c r="C723" s="277" t="s">
        <v>1381</v>
      </c>
      <c r="D723" s="192">
        <v>0</v>
      </c>
      <c r="E723" s="192"/>
      <c r="F723" s="71" t="str">
        <f t="shared" si="167"/>
        <v>-</v>
      </c>
    </row>
    <row r="724" spans="1:6" ht="12.75" customHeight="1" x14ac:dyDescent="0.2">
      <c r="A724" s="70">
        <v>65264</v>
      </c>
      <c r="B724" s="65" t="s">
        <v>1383</v>
      </c>
      <c r="C724" s="278" t="s">
        <v>1384</v>
      </c>
      <c r="D724" s="192">
        <v>470.46</v>
      </c>
      <c r="E724" s="192">
        <v>1312</v>
      </c>
      <c r="F724" s="71">
        <f t="shared" si="167"/>
        <v>278.87599370828553</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v>0</v>
      </c>
      <c r="E730" s="192"/>
      <c r="F730" s="71" t="str">
        <f t="shared" si="167"/>
        <v>-</v>
      </c>
    </row>
    <row r="731" spans="1:6" ht="24" x14ac:dyDescent="0.2">
      <c r="A731" s="70">
        <v>66345</v>
      </c>
      <c r="B731" s="65" t="s">
        <v>1393</v>
      </c>
      <c r="C731" s="277">
        <v>66345</v>
      </c>
      <c r="D731" s="192">
        <v>0</v>
      </c>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1880.17</v>
      </c>
      <c r="E734" s="192">
        <v>1818.15</v>
      </c>
      <c r="F734" s="71">
        <f t="shared" si="167"/>
        <v>96.701362110872964</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0</v>
      </c>
      <c r="E736" s="194"/>
      <c r="F736" s="45" t="str">
        <f t="shared" si="167"/>
        <v>-</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2015.64</v>
      </c>
      <c r="E738" s="194"/>
      <c r="F738" s="45">
        <f t="shared" si="167"/>
        <v>0</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1086.46</v>
      </c>
      <c r="E741" s="192">
        <v>1381.91</v>
      </c>
      <c r="F741" s="71">
        <f t="shared" ref="F741:F1006" si="169">IF(D741&lt;&gt;0,IF(E741/D741&gt;=100,"&gt;&gt;100",E741/D741*100),"-")</f>
        <v>127.19382213795262</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v>0</v>
      </c>
      <c r="E743" s="192"/>
      <c r="F743" s="71" t="str">
        <f t="shared" ref="F743:F744" si="170">IF(D743&lt;&gt;0,IF(E743/D743&gt;=100,"&gt;&gt;100",E743/D743*100),"-")</f>
        <v>-</v>
      </c>
    </row>
    <row r="744" spans="1:6" ht="12.75" customHeight="1" x14ac:dyDescent="0.2">
      <c r="A744" s="70" t="s">
        <v>1418</v>
      </c>
      <c r="B744" s="65" t="s">
        <v>1419</v>
      </c>
      <c r="C744" s="277" t="s">
        <v>1418</v>
      </c>
      <c r="D744" s="192">
        <v>0</v>
      </c>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808.31</v>
      </c>
      <c r="E757" s="194">
        <v>707.29</v>
      </c>
      <c r="F757" s="45">
        <f t="shared" si="169"/>
        <v>87.502319654587964</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v>0</v>
      </c>
      <c r="E806" s="192"/>
      <c r="F806" s="71" t="str">
        <f t="shared" ref="F806:F814" si="171">IF(D806&lt;&gt;0,IF(E806/D806&gt;=100,"&gt;&gt;100",E806/D806*100),"-")</f>
        <v>-</v>
      </c>
    </row>
    <row r="807" spans="1:6" ht="24" x14ac:dyDescent="0.2">
      <c r="A807" s="70" t="s">
        <v>1543</v>
      </c>
      <c r="B807" s="182" t="s">
        <v>1544</v>
      </c>
      <c r="C807" s="277" t="s">
        <v>1543</v>
      </c>
      <c r="D807" s="192">
        <v>0</v>
      </c>
      <c r="E807" s="192"/>
      <c r="F807" s="71" t="str">
        <f t="shared" si="171"/>
        <v>-</v>
      </c>
    </row>
    <row r="808" spans="1:6" ht="24" x14ac:dyDescent="0.2">
      <c r="A808" s="70" t="s">
        <v>1545</v>
      </c>
      <c r="B808" s="182" t="s">
        <v>1546</v>
      </c>
      <c r="C808" s="277" t="s">
        <v>1545</v>
      </c>
      <c r="D808" s="192">
        <v>0</v>
      </c>
      <c r="E808" s="192"/>
      <c r="F808" s="71" t="str">
        <f t="shared" si="171"/>
        <v>-</v>
      </c>
    </row>
    <row r="809" spans="1:6" ht="24" x14ac:dyDescent="0.2">
      <c r="A809" s="70" t="s">
        <v>1547</v>
      </c>
      <c r="B809" s="182" t="s">
        <v>1548</v>
      </c>
      <c r="C809" s="277" t="s">
        <v>1547</v>
      </c>
      <c r="D809" s="192">
        <v>0</v>
      </c>
      <c r="E809" s="192"/>
      <c r="F809" s="71" t="str">
        <f t="shared" si="171"/>
        <v>-</v>
      </c>
    </row>
    <row r="810" spans="1:6" ht="24" x14ac:dyDescent="0.2">
      <c r="A810" s="70" t="s">
        <v>1549</v>
      </c>
      <c r="B810" s="182" t="s">
        <v>1550</v>
      </c>
      <c r="C810" s="277" t="s">
        <v>1549</v>
      </c>
      <c r="D810" s="192">
        <v>0</v>
      </c>
      <c r="E810" s="192"/>
      <c r="F810" s="71" t="str">
        <f t="shared" si="171"/>
        <v>-</v>
      </c>
    </row>
    <row r="811" spans="1:6" ht="24" x14ac:dyDescent="0.2">
      <c r="A811" s="70" t="s">
        <v>1551</v>
      </c>
      <c r="B811" s="182" t="s">
        <v>1552</v>
      </c>
      <c r="C811" s="277" t="s">
        <v>1551</v>
      </c>
      <c r="D811" s="192">
        <v>0</v>
      </c>
      <c r="E811" s="192"/>
      <c r="F811" s="71" t="str">
        <f t="shared" si="171"/>
        <v>-</v>
      </c>
    </row>
    <row r="812" spans="1:6" ht="12" x14ac:dyDescent="0.2">
      <c r="A812" s="70" t="s">
        <v>1553</v>
      </c>
      <c r="B812" s="182" t="s">
        <v>1554</v>
      </c>
      <c r="C812" s="277" t="s">
        <v>1553</v>
      </c>
      <c r="D812" s="192">
        <v>0</v>
      </c>
      <c r="E812" s="192"/>
      <c r="F812" s="71" t="str">
        <f t="shared" si="171"/>
        <v>-</v>
      </c>
    </row>
    <row r="813" spans="1:6" ht="12" x14ac:dyDescent="0.2">
      <c r="A813" s="70" t="s">
        <v>1555</v>
      </c>
      <c r="B813" s="182" t="s">
        <v>1556</v>
      </c>
      <c r="C813" s="277" t="s">
        <v>1555</v>
      </c>
      <c r="D813" s="192">
        <v>0</v>
      </c>
      <c r="E813" s="192"/>
      <c r="F813" s="71" t="str">
        <f t="shared" si="171"/>
        <v>-</v>
      </c>
    </row>
    <row r="814" spans="1:6" ht="12" x14ac:dyDescent="0.2">
      <c r="A814" s="70" t="s">
        <v>1557</v>
      </c>
      <c r="B814" s="182" t="s">
        <v>1558</v>
      </c>
      <c r="C814" s="277" t="s">
        <v>1557</v>
      </c>
      <c r="D814" s="192">
        <v>0</v>
      </c>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2927.2</v>
      </c>
      <c r="E843" s="194">
        <v>18468.400000000001</v>
      </c>
      <c r="F843" s="45">
        <f t="shared" si="169"/>
        <v>630.92374965837666</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415.84</v>
      </c>
      <c r="E846" s="194">
        <v>68.400000000000006</v>
      </c>
      <c r="F846" s="45">
        <f t="shared" si="169"/>
        <v>16.448634090034631</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1351.5</v>
      </c>
      <c r="E851" s="194">
        <v>2186.25</v>
      </c>
      <c r="F851" s="45">
        <f t="shared" si="169"/>
        <v>161.76470588235296</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5000</v>
      </c>
      <c r="E855" s="194">
        <v>6600</v>
      </c>
      <c r="F855" s="45">
        <f t="shared" si="169"/>
        <v>132</v>
      </c>
    </row>
    <row r="856" spans="1:6" ht="12.75" customHeight="1" x14ac:dyDescent="0.2">
      <c r="A856" s="63">
        <v>38117</v>
      </c>
      <c r="B856" s="64" t="s">
        <v>1640</v>
      </c>
      <c r="C856" s="247" t="s">
        <v>1641</v>
      </c>
      <c r="D856" s="194">
        <v>909.19</v>
      </c>
      <c r="E856" s="194">
        <v>6317</v>
      </c>
      <c r="F856" s="45">
        <f t="shared" si="169"/>
        <v>694.79426742485066</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7880.41</v>
      </c>
      <c r="E981" s="192">
        <v>7880.41</v>
      </c>
      <c r="F981" s="71">
        <f t="shared" si="169"/>
        <v>100</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1999</v>
      </c>
      <c r="E3" s="308" t="s">
        <v>2000</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2996</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2997</v>
      </c>
      <c r="C6" s="261" t="s">
        <v>2998</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2999</v>
      </c>
      <c r="C7" s="134" t="s">
        <v>3000</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2724</v>
      </c>
      <c r="B8" s="65" t="s">
        <v>3001</v>
      </c>
      <c r="C8" s="134" t="s">
        <v>2724</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2726</v>
      </c>
      <c r="B9" s="65" t="s">
        <v>3002</v>
      </c>
      <c r="C9" s="134" t="s">
        <v>2726</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2734</v>
      </c>
      <c r="B10" s="65" t="s">
        <v>3003</v>
      </c>
      <c r="C10" s="134" t="s">
        <v>2734</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3004</v>
      </c>
      <c r="B11" s="65" t="s">
        <v>3005</v>
      </c>
      <c r="C11" s="134" t="s">
        <v>3004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2758</v>
      </c>
      <c r="B12" s="65" t="s">
        <v>3006</v>
      </c>
      <c r="C12" s="134" t="s">
        <v>2758</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3007</v>
      </c>
      <c r="B13" s="65" t="s">
        <v>3008</v>
      </c>
      <c r="C13" s="134" t="s">
        <v>3007</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3009</v>
      </c>
      <c r="B14" s="65" t="s">
        <v>638</v>
      </c>
      <c r="C14" s="134" t="s">
        <v>3009</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3010</v>
      </c>
      <c r="B15" s="65" t="s">
        <v>640</v>
      </c>
      <c r="C15" s="134" t="s">
        <v>3010</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3011</v>
      </c>
      <c r="B16" s="65" t="s">
        <v>642</v>
      </c>
      <c r="C16" s="134" t="s">
        <v>3011</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3012</v>
      </c>
      <c r="B17" s="65" t="s">
        <v>644</v>
      </c>
      <c r="C17" s="134" t="s">
        <v>3012</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3013</v>
      </c>
      <c r="B18" s="65" t="s">
        <v>3014</v>
      </c>
      <c r="C18" s="134" t="s">
        <v>3013</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3015</v>
      </c>
      <c r="B19" s="65" t="s">
        <v>3016</v>
      </c>
      <c r="C19" s="134" t="s">
        <v>3015</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3017</v>
      </c>
      <c r="B20" s="65" t="s">
        <v>648</v>
      </c>
      <c r="C20" s="134" t="s">
        <v>3017</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3018</v>
      </c>
      <c r="B21" s="65" t="s">
        <v>741</v>
      </c>
      <c r="C21" s="134" t="s">
        <v>3018</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3019</v>
      </c>
      <c r="B22" s="65" t="s">
        <v>652</v>
      </c>
      <c r="C22" s="134" t="s">
        <v>3019</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3020</v>
      </c>
      <c r="B23" s="65" t="s">
        <v>654</v>
      </c>
      <c r="C23" s="134" t="s">
        <v>3020</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3021</v>
      </c>
      <c r="B24" s="65" t="s">
        <v>3022</v>
      </c>
      <c r="C24" s="134" t="s">
        <v>3021</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3023</v>
      </c>
      <c r="B25" s="65" t="s">
        <v>658</v>
      </c>
      <c r="C25" s="134" t="s">
        <v>3023</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3024</v>
      </c>
      <c r="B26" s="65" t="s">
        <v>660</v>
      </c>
      <c r="C26" s="134" t="s">
        <v>3024</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3025</v>
      </c>
      <c r="B27" s="65" t="s">
        <v>663</v>
      </c>
      <c r="C27" s="134" t="s">
        <v>3025</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3026</v>
      </c>
      <c r="B28" s="65" t="s">
        <v>3027</v>
      </c>
      <c r="C28" s="134" t="s">
        <v>3026</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3028</v>
      </c>
      <c r="B29" s="65" t="s">
        <v>3029</v>
      </c>
      <c r="C29" s="134" t="s">
        <v>3028</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3030</v>
      </c>
      <c r="B30" s="65" t="s">
        <v>666</v>
      </c>
      <c r="C30" s="134" t="s">
        <v>3030</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3031</v>
      </c>
      <c r="B31" s="65" t="s">
        <v>3032</v>
      </c>
      <c r="C31" s="134" t="s">
        <v>3031</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3033</v>
      </c>
      <c r="B32" s="65" t="s">
        <v>670</v>
      </c>
      <c r="C32" s="134" t="s">
        <v>3033</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3034</v>
      </c>
      <c r="B33" s="65" t="s">
        <v>672</v>
      </c>
      <c r="C33" s="134" t="s">
        <v>3034</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3035</v>
      </c>
      <c r="B34" s="65" t="s">
        <v>3036</v>
      </c>
      <c r="C34" s="134" t="s">
        <v>3035</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3037</v>
      </c>
      <c r="B35" s="65" t="s">
        <v>3038</v>
      </c>
      <c r="C35" s="134" t="s">
        <v>3037</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3039</v>
      </c>
      <c r="B36" s="65" t="s">
        <v>757</v>
      </c>
      <c r="C36" s="134" t="s">
        <v>3039</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3040</v>
      </c>
      <c r="B37" s="65" t="s">
        <v>678</v>
      </c>
      <c r="C37" s="134" t="s">
        <v>3040</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3041</v>
      </c>
      <c r="B38" s="65" t="s">
        <v>680</v>
      </c>
      <c r="C38" s="134" t="s">
        <v>3041</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3042</v>
      </c>
      <c r="B39" s="65" t="s">
        <v>682</v>
      </c>
      <c r="C39" s="134" t="s">
        <v>3042</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3043</v>
      </c>
      <c r="B40" s="65" t="s">
        <v>3044</v>
      </c>
      <c r="C40" s="134" t="s">
        <v>3043</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3045</v>
      </c>
      <c r="B41" s="65" t="s">
        <v>3046</v>
      </c>
      <c r="C41" s="134" t="s">
        <v>3045</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3047</v>
      </c>
      <c r="B42" s="65" t="s">
        <v>686</v>
      </c>
      <c r="C42" s="134" t="s">
        <v>3047</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3048</v>
      </c>
      <c r="B43" s="65" t="s">
        <v>688</v>
      </c>
      <c r="C43" s="134" t="s">
        <v>3048</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3049</v>
      </c>
      <c r="B44" s="65" t="s">
        <v>3050</v>
      </c>
      <c r="C44" s="134" t="s">
        <v>3049</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3051</v>
      </c>
      <c r="B45" s="65" t="s">
        <v>3052</v>
      </c>
      <c r="C45" s="134" t="s">
        <v>3051</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3053</v>
      </c>
      <c r="B46" s="65" t="s">
        <v>692</v>
      </c>
      <c r="C46" s="134" t="s">
        <v>3053</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3054</v>
      </c>
      <c r="B47" s="65" t="s">
        <v>3055</v>
      </c>
      <c r="C47" s="134" t="s">
        <v>3054</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3056</v>
      </c>
      <c r="B48" s="65" t="s">
        <v>696</v>
      </c>
      <c r="C48" s="134" t="s">
        <v>3056</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3057</v>
      </c>
      <c r="B49" s="65" t="s">
        <v>698</v>
      </c>
      <c r="C49" s="134" t="s">
        <v>3057</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3058</v>
      </c>
      <c r="B50" s="65" t="s">
        <v>3059</v>
      </c>
      <c r="C50" s="134" t="s">
        <v>3058</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2770</v>
      </c>
      <c r="B51" s="65" t="s">
        <v>2664</v>
      </c>
      <c r="C51" s="134" t="s">
        <v>2770</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2784</v>
      </c>
      <c r="B52" s="65" t="s">
        <v>3060</v>
      </c>
      <c r="C52" s="134" t="s">
        <v>2784</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2786</v>
      </c>
      <c r="B53" s="65" t="s">
        <v>3061</v>
      </c>
      <c r="C53" s="134" t="s">
        <v>2786</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2792</v>
      </c>
      <c r="B54" s="65" t="s">
        <v>3062</v>
      </c>
      <c r="C54" s="134" t="s">
        <v>2792</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2862</v>
      </c>
      <c r="B55" s="65" t="s">
        <v>3063</v>
      </c>
      <c r="C55" s="134" t="s">
        <v>2862</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2864</v>
      </c>
      <c r="B56" s="65" t="s">
        <v>3064</v>
      </c>
      <c r="C56" s="134" t="s">
        <v>2864</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2866</v>
      </c>
      <c r="B57" s="65" t="s">
        <v>3065</v>
      </c>
      <c r="C57" s="134" t="s">
        <v>2866</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2868</v>
      </c>
      <c r="B58" s="65" t="s">
        <v>3066</v>
      </c>
      <c r="C58" s="134" t="s">
        <v>2868</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2870</v>
      </c>
      <c r="B59" s="65" t="s">
        <v>3067</v>
      </c>
      <c r="C59" s="134" t="s">
        <v>2870</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2872</v>
      </c>
      <c r="B60" s="65" t="s">
        <v>3068</v>
      </c>
      <c r="C60" s="134" t="s">
        <v>2872</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2874</v>
      </c>
      <c r="B61" s="65" t="s">
        <v>3069</v>
      </c>
      <c r="C61" s="134" t="s">
        <v>2874</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2876</v>
      </c>
      <c r="B62" s="65" t="s">
        <v>3070</v>
      </c>
      <c r="C62" s="134" t="s">
        <v>2876</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2878</v>
      </c>
      <c r="B63" s="65" t="s">
        <v>3071</v>
      </c>
      <c r="C63" s="134" t="s">
        <v>2878</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2880</v>
      </c>
      <c r="B64" s="65" t="s">
        <v>3072</v>
      </c>
      <c r="C64" s="134" t="s">
        <v>2880</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2882</v>
      </c>
      <c r="B65" s="65" t="s">
        <v>3073</v>
      </c>
      <c r="C65" s="134" t="s">
        <v>2882</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2884</v>
      </c>
      <c r="B66" s="65" t="s">
        <v>3074</v>
      </c>
      <c r="C66" s="134" t="s">
        <v>2884</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2886</v>
      </c>
      <c r="B67" s="65" t="s">
        <v>3075</v>
      </c>
      <c r="C67" s="134" t="s">
        <v>2886</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2888</v>
      </c>
      <c r="B68" s="65" t="s">
        <v>3076</v>
      </c>
      <c r="C68" s="134" t="s">
        <v>2888</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3077</v>
      </c>
      <c r="B69" s="65" t="s">
        <v>3078</v>
      </c>
      <c r="C69" s="134" t="s">
        <v>3077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3079</v>
      </c>
      <c r="B70" s="65" t="s">
        <v>3080</v>
      </c>
      <c r="C70" s="134" t="s">
        <v>3079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2493</v>
      </c>
      <c r="B177" s="65" t="s">
        <v>3277</v>
      </c>
      <c r="C177" s="134" t="s">
        <v>2493</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2496</v>
      </c>
      <c r="B178" s="65" t="s">
        <v>2497</v>
      </c>
      <c r="C178" s="134" t="s">
        <v>2496</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2499</v>
      </c>
      <c r="B179" s="65" t="s">
        <v>2500</v>
      </c>
      <c r="C179" s="134" t="s">
        <v>2499</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2502</v>
      </c>
      <c r="B180" s="65" t="s">
        <v>3278</v>
      </c>
      <c r="C180" s="134" t="s">
        <v>2502</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2505</v>
      </c>
      <c r="B184" s="65" t="s">
        <v>2506</v>
      </c>
      <c r="C184" s="134" t="s">
        <v>2505</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2508</v>
      </c>
      <c r="B185" s="65" t="s">
        <v>3285</v>
      </c>
      <c r="C185" s="134" t="s">
        <v>2508</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2511</v>
      </c>
      <c r="B193" s="65" t="s">
        <v>2512</v>
      </c>
      <c r="C193" s="134" t="s">
        <v>2511</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2514</v>
      </c>
      <c r="B194" s="65" t="s">
        <v>2515</v>
      </c>
      <c r="C194" s="134" t="s">
        <v>2514</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2517</v>
      </c>
      <c r="B195" s="65" t="s">
        <v>2518</v>
      </c>
      <c r="C195" s="134" t="s">
        <v>2517</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2520</v>
      </c>
      <c r="B196" s="65" t="s">
        <v>3300</v>
      </c>
      <c r="C196" s="134" t="s">
        <v>2520</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2529</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2532</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2529</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2532</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2540</v>
      </c>
      <c r="B246" s="65" t="s">
        <v>3391</v>
      </c>
      <c r="C246" s="134" t="s">
        <v>2540</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2722</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2724</v>
      </c>
      <c r="B5" s="142" t="s">
        <v>2725</v>
      </c>
      <c r="C5" s="138" t="s">
        <v>2724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2726</v>
      </c>
      <c r="B6" s="183" t="s">
        <v>2727</v>
      </c>
      <c r="C6" s="139" t="s">
        <v>2726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2728</v>
      </c>
      <c r="B7" s="64" t="s">
        <v>2729</v>
      </c>
      <c r="C7" s="139" t="s">
        <v>2728</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2730</v>
      </c>
      <c r="B8" s="64" t="s">
        <v>2731</v>
      </c>
      <c r="C8" s="139" t="s">
        <v>2730</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2732</v>
      </c>
      <c r="B9" s="64" t="s">
        <v>2733</v>
      </c>
      <c r="C9" s="139" t="s">
        <v>2732</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2734</v>
      </c>
      <c r="B10" s="64" t="s">
        <v>2735</v>
      </c>
      <c r="C10" s="139" t="s">
        <v>2734</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2736</v>
      </c>
      <c r="B11" s="64" t="s">
        <v>2737</v>
      </c>
      <c r="C11" s="139" t="s">
        <v>2736</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2738</v>
      </c>
      <c r="B12" s="64" t="s">
        <v>2739</v>
      </c>
      <c r="C12" s="139" t="s">
        <v>2738</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2740</v>
      </c>
      <c r="B13" s="64" t="s">
        <v>2741</v>
      </c>
      <c r="C13" s="139" t="s">
        <v>2740</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2742</v>
      </c>
      <c r="B14" s="64" t="s">
        <v>2743</v>
      </c>
      <c r="C14" s="139" t="s">
        <v>2742</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2744</v>
      </c>
      <c r="B15" s="64" t="s">
        <v>2745</v>
      </c>
      <c r="C15" s="139" t="s">
        <v>2744</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2746</v>
      </c>
      <c r="B16" s="64" t="s">
        <v>2747</v>
      </c>
      <c r="C16" s="139" t="s">
        <v>2746</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2748</v>
      </c>
      <c r="B17" s="64" t="s">
        <v>2749</v>
      </c>
      <c r="C17" s="139" t="s">
        <v>2748</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2750</v>
      </c>
      <c r="B18" s="64" t="s">
        <v>2751</v>
      </c>
      <c r="C18" s="139" t="s">
        <v>2750</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2752</v>
      </c>
      <c r="B19" s="64" t="s">
        <v>2753</v>
      </c>
      <c r="C19" s="139" t="s">
        <v>2752</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2754</v>
      </c>
      <c r="B20" s="64" t="s">
        <v>2755</v>
      </c>
      <c r="C20" s="139" t="s">
        <v>2754</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2756</v>
      </c>
      <c r="B21" s="64" t="s">
        <v>2757</v>
      </c>
      <c r="C21" s="139" t="s">
        <v>2756</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2758</v>
      </c>
      <c r="B22" s="64" t="s">
        <v>2759</v>
      </c>
      <c r="C22" s="139" t="s">
        <v>2758</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2760</v>
      </c>
      <c r="B23" s="64" t="s">
        <v>2761</v>
      </c>
      <c r="C23" s="139" t="s">
        <v>2760</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2762</v>
      </c>
      <c r="B24" s="64" t="s">
        <v>2763</v>
      </c>
      <c r="C24" s="139" t="s">
        <v>2762</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2764</v>
      </c>
      <c r="B25" s="64" t="s">
        <v>2765</v>
      </c>
      <c r="C25" s="139" t="s">
        <v>2764</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2766</v>
      </c>
      <c r="B26" s="64" t="s">
        <v>2767</v>
      </c>
      <c r="C26" s="139" t="s">
        <v>2766</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2768</v>
      </c>
      <c r="B27" s="64" t="s">
        <v>2769</v>
      </c>
      <c r="C27" s="139" t="s">
        <v>2768</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2770</v>
      </c>
      <c r="B28" s="64" t="s">
        <v>2771</v>
      </c>
      <c r="C28" s="139" t="s">
        <v>2770</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2772</v>
      </c>
      <c r="B29" s="64" t="s">
        <v>2773</v>
      </c>
      <c r="C29" s="139" t="s">
        <v>2772</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2774</v>
      </c>
      <c r="B30" s="64" t="s">
        <v>2775</v>
      </c>
      <c r="C30" s="139" t="s">
        <v>2774</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2776</v>
      </c>
      <c r="B31" s="64" t="s">
        <v>2777</v>
      </c>
      <c r="C31" s="139" t="s">
        <v>2776</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2778</v>
      </c>
      <c r="B32" s="64" t="s">
        <v>2779</v>
      </c>
      <c r="C32" s="139" t="s">
        <v>2778</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2780</v>
      </c>
      <c r="B33" s="64" t="s">
        <v>2781</v>
      </c>
      <c r="C33" s="139" t="s">
        <v>2780</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2782</v>
      </c>
      <c r="B34" s="64" t="s">
        <v>2783</v>
      </c>
      <c r="C34" s="139" t="s">
        <v>2782</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2784</v>
      </c>
      <c r="B35" s="64" t="s">
        <v>2785</v>
      </c>
      <c r="C35" s="139" t="s">
        <v>2784</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2786</v>
      </c>
      <c r="B36" s="64" t="s">
        <v>2787</v>
      </c>
      <c r="C36" s="139" t="s">
        <v>2786</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2788</v>
      </c>
      <c r="B37" s="64" t="s">
        <v>2789</v>
      </c>
      <c r="C37" s="139" t="s">
        <v>2788</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2790</v>
      </c>
      <c r="B38" s="64" t="s">
        <v>2791</v>
      </c>
      <c r="C38" s="139" t="s">
        <v>2790</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2792</v>
      </c>
      <c r="B39" s="64" t="s">
        <v>2793</v>
      </c>
      <c r="C39" s="139" t="s">
        <v>2792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2794</v>
      </c>
      <c r="B40" s="64" t="s">
        <v>2795</v>
      </c>
      <c r="C40" s="139" t="s">
        <v>2794</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2796</v>
      </c>
      <c r="B41" s="64" t="s">
        <v>2797</v>
      </c>
      <c r="C41" s="139" t="s">
        <v>2796</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2798</v>
      </c>
      <c r="B42" s="64" t="s">
        <v>2799</v>
      </c>
      <c r="C42" s="139" t="s">
        <v>2798</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2800</v>
      </c>
      <c r="B43" s="64" t="s">
        <v>2801</v>
      </c>
      <c r="C43" s="139" t="s">
        <v>2800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2802</v>
      </c>
      <c r="B44" s="64" t="s">
        <v>2803</v>
      </c>
      <c r="C44" s="139" t="s">
        <v>2802</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2804</v>
      </c>
      <c r="B45" s="64" t="s">
        <v>2805</v>
      </c>
      <c r="C45" s="139" t="s">
        <v>2804</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2806</v>
      </c>
      <c r="B46" s="64" t="s">
        <v>2807</v>
      </c>
      <c r="C46" s="139" t="s">
        <v>2806</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2808</v>
      </c>
      <c r="B47" s="64" t="s">
        <v>2809</v>
      </c>
      <c r="C47" s="139" t="s">
        <v>2808</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2810</v>
      </c>
      <c r="B48" s="64" t="s">
        <v>2811</v>
      </c>
      <c r="C48" s="139" t="s">
        <v>2810</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2812</v>
      </c>
      <c r="B49" s="64" t="s">
        <v>2813</v>
      </c>
      <c r="C49" s="139" t="s">
        <v>2812</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2814</v>
      </c>
      <c r="B50" s="64" t="s">
        <v>2815</v>
      </c>
      <c r="C50" s="139" t="s">
        <v>2814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2816</v>
      </c>
      <c r="B51" s="64" t="s">
        <v>2817</v>
      </c>
      <c r="C51" s="139" t="s">
        <v>2816</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2818</v>
      </c>
      <c r="B52" s="64" t="s">
        <v>2819</v>
      </c>
      <c r="C52" s="139" t="s">
        <v>2818</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2820</v>
      </c>
      <c r="B53" s="64" t="s">
        <v>2821</v>
      </c>
      <c r="C53" s="139" t="s">
        <v>2820</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2822</v>
      </c>
      <c r="B54" s="64" t="s">
        <v>2823</v>
      </c>
      <c r="C54" s="139" t="s">
        <v>2822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2824</v>
      </c>
      <c r="B55" s="64" t="s">
        <v>2825</v>
      </c>
      <c r="C55" s="139" t="s">
        <v>2824</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2826</v>
      </c>
      <c r="B56" s="64" t="s">
        <v>2827</v>
      </c>
      <c r="C56" s="139" t="s">
        <v>2826</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2828</v>
      </c>
      <c r="B57" s="64" t="s">
        <v>2829</v>
      </c>
      <c r="C57" s="139" t="s">
        <v>2828</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2830</v>
      </c>
      <c r="B58" s="64" t="s">
        <v>2831</v>
      </c>
      <c r="C58" s="139" t="s">
        <v>2830</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2832</v>
      </c>
      <c r="B59" s="64" t="s">
        <v>2833</v>
      </c>
      <c r="C59" s="139" t="s">
        <v>2832</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2834</v>
      </c>
      <c r="B60" s="64" t="s">
        <v>2835</v>
      </c>
      <c r="C60" s="139" t="s">
        <v>2834</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2836</v>
      </c>
      <c r="B61" s="64" t="s">
        <v>2837</v>
      </c>
      <c r="C61" s="139" t="s">
        <v>2836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2838</v>
      </c>
      <c r="B62" s="64" t="s">
        <v>2839</v>
      </c>
      <c r="C62" s="139" t="s">
        <v>2838</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2840</v>
      </c>
      <c r="B63" s="64" t="s">
        <v>2841</v>
      </c>
      <c r="C63" s="139" t="s">
        <v>2840</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2842</v>
      </c>
      <c r="B64" s="64" t="s">
        <v>2843</v>
      </c>
      <c r="C64" s="139" t="s">
        <v>2842</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2844</v>
      </c>
      <c r="B65" s="64" t="s">
        <v>2845</v>
      </c>
      <c r="C65" s="139" t="s">
        <v>2844</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2846</v>
      </c>
      <c r="B66" s="64" t="s">
        <v>2847</v>
      </c>
      <c r="C66" s="139" t="s">
        <v>2846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2848</v>
      </c>
      <c r="B67" s="64" t="s">
        <v>2849</v>
      </c>
      <c r="C67" s="139" t="s">
        <v>2848</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2850</v>
      </c>
      <c r="B68" s="64" t="s">
        <v>2851</v>
      </c>
      <c r="C68" s="139" t="s">
        <v>2850</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2852</v>
      </c>
      <c r="B69" s="64" t="s">
        <v>2853</v>
      </c>
      <c r="C69" s="139" t="s">
        <v>2852</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2854</v>
      </c>
      <c r="B70" s="64" t="s">
        <v>2855</v>
      </c>
      <c r="C70" s="139" t="s">
        <v>2854</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2856</v>
      </c>
      <c r="B71" s="64" t="s">
        <v>2857</v>
      </c>
      <c r="C71" s="139" t="s">
        <v>2856</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2858</v>
      </c>
      <c r="B72" s="64" t="s">
        <v>2859</v>
      </c>
      <c r="C72" s="139" t="s">
        <v>2858</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2860</v>
      </c>
      <c r="B73" s="64" t="s">
        <v>2861</v>
      </c>
      <c r="C73" s="139" t="s">
        <v>2860</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2862</v>
      </c>
      <c r="B74" s="64" t="s">
        <v>2863</v>
      </c>
      <c r="C74" s="139" t="s">
        <v>2862</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2864</v>
      </c>
      <c r="B75" s="64" t="s">
        <v>2865</v>
      </c>
      <c r="C75" s="139" t="s">
        <v>2864</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2866</v>
      </c>
      <c r="B76" s="64" t="s">
        <v>2867</v>
      </c>
      <c r="C76" s="139" t="s">
        <v>2866</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2868</v>
      </c>
      <c r="B77" s="64" t="s">
        <v>2869</v>
      </c>
      <c r="C77" s="139" t="s">
        <v>2868</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2870</v>
      </c>
      <c r="B78" s="64" t="s">
        <v>2871</v>
      </c>
      <c r="C78" s="139" t="s">
        <v>2870</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2872</v>
      </c>
      <c r="B79" s="64" t="s">
        <v>2873</v>
      </c>
      <c r="C79" s="139" t="s">
        <v>2872</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2874</v>
      </c>
      <c r="B80" s="64" t="s">
        <v>2875</v>
      </c>
      <c r="C80" s="139" t="s">
        <v>2874</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2876</v>
      </c>
      <c r="B81" s="64" t="s">
        <v>2877</v>
      </c>
      <c r="C81" s="139" t="s">
        <v>2876</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2878</v>
      </c>
      <c r="B82" s="64" t="s">
        <v>2879</v>
      </c>
      <c r="C82" s="139" t="s">
        <v>2878</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2880</v>
      </c>
      <c r="B83" s="64" t="s">
        <v>2881</v>
      </c>
      <c r="C83" s="139" t="s">
        <v>2880</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2882</v>
      </c>
      <c r="B84" s="64" t="s">
        <v>2883</v>
      </c>
      <c r="C84" s="139" t="s">
        <v>2882</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2884</v>
      </c>
      <c r="B85" s="64" t="s">
        <v>2885</v>
      </c>
      <c r="C85" s="139" t="s">
        <v>2884</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2886</v>
      </c>
      <c r="B86" s="64" t="s">
        <v>2887</v>
      </c>
      <c r="C86" s="139" t="s">
        <v>2886</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2888</v>
      </c>
      <c r="B87" s="64" t="s">
        <v>2889</v>
      </c>
      <c r="C87" s="139" t="s">
        <v>2888</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2890</v>
      </c>
      <c r="B88" s="64" t="s">
        <v>2891</v>
      </c>
      <c r="C88" s="139" t="s">
        <v>2890</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2892</v>
      </c>
      <c r="B89" s="64" t="s">
        <v>2893</v>
      </c>
      <c r="C89" s="139" t="s">
        <v>2892</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2894</v>
      </c>
      <c r="B90" s="64" t="s">
        <v>2895</v>
      </c>
      <c r="C90" s="139" t="s">
        <v>2894</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2896</v>
      </c>
      <c r="B91" s="64" t="s">
        <v>1608</v>
      </c>
      <c r="C91" s="139" t="s">
        <v>2896</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2897</v>
      </c>
      <c r="B92" s="64" t="s">
        <v>2898</v>
      </c>
      <c r="C92" s="139" t="s">
        <v>2897</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2899</v>
      </c>
      <c r="B93" s="64" t="s">
        <v>2900</v>
      </c>
      <c r="C93" s="139" t="s">
        <v>2899</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2901</v>
      </c>
      <c r="B94" s="64" t="s">
        <v>2902</v>
      </c>
      <c r="C94" s="139" t="s">
        <v>2901</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2903</v>
      </c>
      <c r="B95" s="64" t="s">
        <v>2904</v>
      </c>
      <c r="C95" s="139" t="s">
        <v>2903</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2905</v>
      </c>
      <c r="B96" s="64" t="s">
        <v>2906</v>
      </c>
      <c r="C96" s="139" t="s">
        <v>2905</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2907</v>
      </c>
      <c r="B97" s="64" t="s">
        <v>2908</v>
      </c>
      <c r="C97" s="139" t="s">
        <v>2907</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2909</v>
      </c>
      <c r="B98" s="64" t="s">
        <v>2910</v>
      </c>
      <c r="C98" s="139" t="s">
        <v>2909</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2911</v>
      </c>
      <c r="B99" s="64" t="s">
        <v>2912</v>
      </c>
      <c r="C99" s="139" t="s">
        <v>2911</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2913</v>
      </c>
      <c r="B100" s="64" t="s">
        <v>2914</v>
      </c>
      <c r="C100" s="139" t="s">
        <v>2913</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2915</v>
      </c>
      <c r="B101" s="64" t="s">
        <v>2916</v>
      </c>
      <c r="C101" s="139" t="s">
        <v>2915</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2917</v>
      </c>
      <c r="B102" s="64" t="s">
        <v>2918</v>
      </c>
      <c r="C102" s="139" t="s">
        <v>2917</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2919</v>
      </c>
      <c r="B103" s="64" t="s">
        <v>2920</v>
      </c>
      <c r="C103" s="139" t="s">
        <v>2919</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2921</v>
      </c>
      <c r="B104" s="64" t="s">
        <v>2922</v>
      </c>
      <c r="C104" s="139" t="s">
        <v>2921</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2923</v>
      </c>
      <c r="B105" s="64" t="s">
        <v>2924</v>
      </c>
      <c r="C105" s="139" t="s">
        <v>2923</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2925</v>
      </c>
      <c r="B106" s="64" t="s">
        <v>2926</v>
      </c>
      <c r="C106" s="139" t="s">
        <v>2925</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2927</v>
      </c>
      <c r="B107" s="64" t="s">
        <v>2928</v>
      </c>
      <c r="C107" s="139" t="s">
        <v>2927</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2929</v>
      </c>
      <c r="B108" s="64" t="s">
        <v>2930</v>
      </c>
      <c r="C108" s="139" t="s">
        <v>2929</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2931</v>
      </c>
      <c r="B109" s="64" t="s">
        <v>2932</v>
      </c>
      <c r="C109" s="139" t="s">
        <v>2931</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2933</v>
      </c>
      <c r="B110" s="64" t="s">
        <v>2934</v>
      </c>
      <c r="C110" s="139" t="s">
        <v>2933</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2935</v>
      </c>
      <c r="B111" s="64" t="s">
        <v>2936</v>
      </c>
      <c r="C111" s="139" t="s">
        <v>2935</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2937</v>
      </c>
      <c r="B112" s="64" t="s">
        <v>2938</v>
      </c>
      <c r="C112" s="139" t="s">
        <v>2937</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2939</v>
      </c>
      <c r="B113" s="64" t="s">
        <v>2940</v>
      </c>
      <c r="C113" s="139" t="s">
        <v>2939</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2941</v>
      </c>
      <c r="B114" s="64" t="s">
        <v>2942</v>
      </c>
      <c r="C114" s="139" t="s">
        <v>2941</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2943</v>
      </c>
      <c r="B115" s="64" t="s">
        <v>2944</v>
      </c>
      <c r="C115" s="139" t="s">
        <v>2943</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2945</v>
      </c>
      <c r="B116" s="64" t="s">
        <v>2946</v>
      </c>
      <c r="C116" s="139" t="s">
        <v>2945</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2947</v>
      </c>
      <c r="B117" s="64" t="s">
        <v>2948</v>
      </c>
      <c r="C117" s="139" t="s">
        <v>2947</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2949</v>
      </c>
      <c r="B118" s="64" t="s">
        <v>2950</v>
      </c>
      <c r="C118" s="139" t="s">
        <v>2949</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2951</v>
      </c>
      <c r="B119" s="64" t="s">
        <v>2952</v>
      </c>
      <c r="C119" s="139" t="s">
        <v>2951</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2953</v>
      </c>
      <c r="B120" s="64" t="s">
        <v>2954</v>
      </c>
      <c r="C120" s="139" t="s">
        <v>2953</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2955</v>
      </c>
      <c r="B121" s="64" t="s">
        <v>2956</v>
      </c>
      <c r="C121" s="139" t="s">
        <v>2955</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2957</v>
      </c>
      <c r="B122" s="64" t="s">
        <v>2958</v>
      </c>
      <c r="C122" s="139" t="s">
        <v>2957</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2959</v>
      </c>
      <c r="B123" s="64" t="s">
        <v>2960</v>
      </c>
      <c r="C123" s="139" t="s">
        <v>2959</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2961</v>
      </c>
      <c r="B124" s="64" t="s">
        <v>2962</v>
      </c>
      <c r="C124" s="139" t="s">
        <v>2961</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2963</v>
      </c>
      <c r="B125" s="64" t="s">
        <v>2964</v>
      </c>
      <c r="C125" s="139" t="s">
        <v>2963</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2965</v>
      </c>
      <c r="B126" s="64" t="s">
        <v>2966</v>
      </c>
      <c r="C126" s="139" t="s">
        <v>2965</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2967</v>
      </c>
      <c r="B127" s="64" t="s">
        <v>2968</v>
      </c>
      <c r="C127" s="139" t="s">
        <v>2967</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2969</v>
      </c>
      <c r="B128" s="64" t="s">
        <v>2970</v>
      </c>
      <c r="C128" s="139" t="s">
        <v>2969</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2971</v>
      </c>
      <c r="B129" s="64" t="s">
        <v>2972</v>
      </c>
      <c r="C129" s="139" t="s">
        <v>2971</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2973</v>
      </c>
      <c r="B130" s="64" t="s">
        <v>2974</v>
      </c>
      <c r="C130" s="139" t="s">
        <v>2973</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2975</v>
      </c>
      <c r="B131" s="64" t="s">
        <v>2976</v>
      </c>
      <c r="C131" s="139" t="s">
        <v>2975</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2977</v>
      </c>
      <c r="B132" s="64" t="s">
        <v>2978</v>
      </c>
      <c r="C132" s="139" t="s">
        <v>2977</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2979</v>
      </c>
      <c r="B133" s="64" t="s">
        <v>2980</v>
      </c>
      <c r="C133" s="139" t="s">
        <v>2979</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2981</v>
      </c>
      <c r="B134" s="64" t="s">
        <v>2982</v>
      </c>
      <c r="C134" s="139" t="s">
        <v>2981</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2983</v>
      </c>
      <c r="B135" s="64" t="s">
        <v>2984</v>
      </c>
      <c r="C135" s="139" t="s">
        <v>2983</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2985</v>
      </c>
      <c r="B136" s="64" t="s">
        <v>2986</v>
      </c>
      <c r="C136" s="139" t="s">
        <v>2985</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2987</v>
      </c>
      <c r="B137" s="64" t="s">
        <v>1635</v>
      </c>
      <c r="C137" s="139" t="s">
        <v>2987</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2988</v>
      </c>
      <c r="B138" s="183" t="s">
        <v>2989</v>
      </c>
      <c r="C138" s="139" t="s">
        <v>2988</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2990</v>
      </c>
      <c r="B139" s="64" t="s">
        <v>2991</v>
      </c>
      <c r="C139" s="139" t="s">
        <v>2990</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2992</v>
      </c>
      <c r="B140" s="64" t="s">
        <v>2993</v>
      </c>
      <c r="C140" s="139" t="s">
        <v>2992</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2994</v>
      </c>
      <c r="C141" s="256" t="s">
        <v>2995</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2653</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2002</v>
      </c>
      <c r="E3" s="306" t="s">
        <v>2003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2654</v>
      </c>
      <c r="B5" s="84" t="s">
        <v>2655</v>
      </c>
      <c r="C5" s="254" t="s">
        <v>2654</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2656</v>
      </c>
      <c r="B6" s="85" t="s">
        <v>2657</v>
      </c>
      <c r="C6" s="134" t="s">
        <v>2656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2658</v>
      </c>
      <c r="C7" s="134" t="s">
        <v>2659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2660</v>
      </c>
      <c r="C8" s="134" t="s">
        <v>2661</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2662</v>
      </c>
      <c r="C9" s="134" t="s">
        <v>2663</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2664</v>
      </c>
      <c r="C10" s="134" t="s">
        <v>2665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2667</v>
      </c>
      <c r="C12" s="134" t="s">
        <v>2668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2669</v>
      </c>
      <c r="C13" s="134" t="s">
        <v>2670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2671</v>
      </c>
      <c r="C14" s="134" t="s">
        <v>2672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2673</v>
      </c>
      <c r="C15" s="134" t="s">
        <v>2674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2675</v>
      </c>
      <c r="C16" s="134" t="s">
        <v>2676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2677</v>
      </c>
      <c r="C17" s="134" t="s">
        <v>2678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2679</v>
      </c>
      <c r="C18" s="134" t="s">
        <v>2680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2681</v>
      </c>
      <c r="C19" s="134" t="s">
        <v>2682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2683</v>
      </c>
      <c r="C20" s="134" t="s">
        <v>2684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2685</v>
      </c>
      <c r="C21" s="134" t="s">
        <v>2686</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2687</v>
      </c>
      <c r="B22" s="85" t="s">
        <v>2688</v>
      </c>
      <c r="C22" s="134" t="s">
        <v>2687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2689</v>
      </c>
      <c r="C23" s="134" t="s">
        <v>2690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2660</v>
      </c>
      <c r="C24" s="134" t="s">
        <v>2691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2662</v>
      </c>
      <c r="C25" s="134" t="s">
        <v>2692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2664</v>
      </c>
      <c r="C26" s="134" t="s">
        <v>2693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2667</v>
      </c>
      <c r="C28" s="134" t="s">
        <v>2695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2669</v>
      </c>
      <c r="C29" s="134" t="s">
        <v>2696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2697</v>
      </c>
      <c r="C30" s="134" t="s">
        <v>2698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2673</v>
      </c>
      <c r="C31" s="134" t="s">
        <v>2699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2675</v>
      </c>
      <c r="C32" s="134" t="s">
        <v>2700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2677</v>
      </c>
      <c r="C33" s="134" t="s">
        <v>2701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2679</v>
      </c>
      <c r="C34" s="134" t="s">
        <v>2702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2681</v>
      </c>
      <c r="C35" s="134" t="s">
        <v>2703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2683</v>
      </c>
      <c r="C36" s="134" t="s">
        <v>2704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2685</v>
      </c>
      <c r="C37" s="134" t="s">
        <v>2705</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2706</v>
      </c>
      <c r="B38" s="85" t="s">
        <v>2707</v>
      </c>
      <c r="C38" s="134" t="s">
        <v>2706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2708</v>
      </c>
      <c r="B39" s="85" t="s">
        <v>2709</v>
      </c>
      <c r="C39" s="134" t="s">
        <v>2708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2647</v>
      </c>
      <c r="C40" s="134" t="s">
        <v>2710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2521</v>
      </c>
      <c r="C41" s="134" t="s">
        <v>2711</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2712</v>
      </c>
      <c r="C42" s="134" t="s">
        <v>2713</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2714</v>
      </c>
      <c r="C43" s="134" t="s">
        <v>2715</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2716</v>
      </c>
      <c r="B44" s="85" t="s">
        <v>2717</v>
      </c>
      <c r="C44" s="134" t="s">
        <v>2716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2647</v>
      </c>
      <c r="C45" s="134" t="s">
        <v>2718</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2521</v>
      </c>
      <c r="C46" s="134" t="s">
        <v>2719</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2712</v>
      </c>
      <c r="C47" s="134" t="s">
        <v>2720</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2714</v>
      </c>
      <c r="C48" s="255" t="s">
        <v>2721</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 sqref="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2132</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2487</v>
      </c>
      <c r="C5" s="138" t="s">
        <v>2488</v>
      </c>
      <c r="D5" s="198">
        <v>318445.13</v>
      </c>
      <c r="E5" s="31"/>
      <c r="F5" s="31"/>
      <c r="G5" s="31"/>
      <c r="H5" s="31"/>
      <c r="I5" s="31"/>
      <c r="J5" s="31"/>
      <c r="K5" s="31"/>
      <c r="L5" s="31"/>
      <c r="M5" s="31"/>
      <c r="N5" s="31"/>
      <c r="O5" s="31"/>
      <c r="P5" s="31"/>
      <c r="Q5" s="31"/>
      <c r="R5" s="31"/>
      <c r="S5" s="31"/>
      <c r="T5" s="31"/>
      <c r="U5" s="31"/>
    </row>
    <row r="6" spans="1:24" ht="24" x14ac:dyDescent="0.2">
      <c r="A6" s="88"/>
      <c r="B6" s="134" t="s">
        <v>2489</v>
      </c>
      <c r="C6" s="139" t="s">
        <v>2490</v>
      </c>
      <c r="D6" s="34">
        <f>D7+D8+D17+D18+D24</f>
        <v>582687.12</v>
      </c>
      <c r="E6" s="232"/>
      <c r="F6" s="31"/>
      <c r="G6" s="31"/>
      <c r="H6" s="31"/>
      <c r="I6" s="31"/>
      <c r="J6" s="31"/>
      <c r="K6" s="31"/>
      <c r="L6" s="31"/>
      <c r="M6" s="31"/>
      <c r="N6" s="31"/>
      <c r="O6" s="31"/>
      <c r="P6" s="31"/>
      <c r="Q6" s="31"/>
      <c r="R6" s="31"/>
      <c r="S6" s="31"/>
      <c r="T6" s="31"/>
      <c r="U6" s="31"/>
    </row>
    <row r="7" spans="1:24" ht="12.75" customHeight="1" x14ac:dyDescent="0.2">
      <c r="A7" s="88"/>
      <c r="B7" s="89" t="s">
        <v>2491</v>
      </c>
      <c r="C7" s="139" t="s">
        <v>2492</v>
      </c>
      <c r="D7" s="199"/>
      <c r="E7" s="31"/>
      <c r="F7" s="31"/>
      <c r="G7" s="31"/>
      <c r="H7" s="31"/>
      <c r="I7" s="31"/>
      <c r="J7" s="31"/>
      <c r="K7" s="31"/>
      <c r="L7" s="31"/>
      <c r="M7" s="31"/>
      <c r="N7" s="31"/>
      <c r="O7" s="31"/>
      <c r="P7" s="31"/>
      <c r="Q7" s="31"/>
      <c r="R7" s="31"/>
      <c r="S7" s="31"/>
      <c r="T7" s="31"/>
      <c r="U7" s="31"/>
    </row>
    <row r="8" spans="1:24" ht="12.75" customHeight="1" x14ac:dyDescent="0.2">
      <c r="A8" s="88" t="s">
        <v>2493</v>
      </c>
      <c r="B8" s="89" t="s">
        <v>2494</v>
      </c>
      <c r="C8" s="139" t="s">
        <v>2495</v>
      </c>
      <c r="D8" s="34">
        <f>SUM(D9:D16)</f>
        <v>185886.13</v>
      </c>
      <c r="E8" s="31"/>
      <c r="F8" s="31"/>
      <c r="G8" s="31"/>
      <c r="H8" s="31"/>
      <c r="I8" s="31"/>
      <c r="J8" s="31"/>
      <c r="K8" s="31"/>
      <c r="L8" s="31"/>
      <c r="M8" s="31"/>
      <c r="N8" s="31"/>
      <c r="O8" s="31"/>
      <c r="P8" s="31"/>
      <c r="Q8" s="31"/>
      <c r="R8" s="31"/>
      <c r="S8" s="31"/>
      <c r="T8" s="31"/>
      <c r="U8" s="31"/>
    </row>
    <row r="9" spans="1:24" ht="12.75" customHeight="1" x14ac:dyDescent="0.2">
      <c r="A9" s="63" t="s">
        <v>2496</v>
      </c>
      <c r="B9" s="64" t="s">
        <v>2497</v>
      </c>
      <c r="C9" s="139" t="s">
        <v>2498</v>
      </c>
      <c r="D9" s="199">
        <v>59394.400000000001</v>
      </c>
      <c r="E9" s="31"/>
      <c r="F9" s="31"/>
      <c r="G9" s="31"/>
      <c r="H9" s="31"/>
      <c r="I9" s="31"/>
      <c r="J9" s="31"/>
      <c r="K9" s="31"/>
      <c r="L9" s="31"/>
      <c r="M9" s="31"/>
      <c r="N9" s="31"/>
      <c r="O9" s="31"/>
      <c r="P9" s="31"/>
      <c r="Q9" s="31"/>
      <c r="R9" s="31"/>
      <c r="S9" s="31"/>
      <c r="T9" s="31"/>
      <c r="U9" s="31"/>
    </row>
    <row r="10" spans="1:24" ht="12.75" customHeight="1" x14ac:dyDescent="0.2">
      <c r="A10" s="63" t="s">
        <v>2499</v>
      </c>
      <c r="B10" s="64" t="s">
        <v>2500</v>
      </c>
      <c r="C10" s="139" t="s">
        <v>2501</v>
      </c>
      <c r="D10" s="199">
        <v>101210.53</v>
      </c>
      <c r="E10" s="31"/>
      <c r="F10" s="31"/>
      <c r="G10" s="31"/>
      <c r="H10" s="31"/>
      <c r="I10" s="31"/>
      <c r="J10" s="31"/>
      <c r="K10" s="31"/>
      <c r="L10" s="31"/>
      <c r="M10" s="31"/>
      <c r="N10" s="31"/>
      <c r="O10" s="31"/>
      <c r="P10" s="31"/>
      <c r="Q10" s="31"/>
      <c r="R10" s="31"/>
      <c r="S10" s="31"/>
      <c r="T10" s="31"/>
      <c r="U10" s="31"/>
    </row>
    <row r="11" spans="1:24" ht="12.75" customHeight="1" x14ac:dyDescent="0.2">
      <c r="A11" s="63" t="s">
        <v>2502</v>
      </c>
      <c r="B11" s="64" t="s">
        <v>2503</v>
      </c>
      <c r="C11" s="139" t="s">
        <v>2504</v>
      </c>
      <c r="D11" s="199">
        <v>717.23</v>
      </c>
      <c r="E11" s="31"/>
      <c r="F11" s="31"/>
      <c r="G11" s="31"/>
      <c r="H11" s="31"/>
      <c r="I11" s="31"/>
      <c r="J11" s="31"/>
      <c r="K11" s="31"/>
      <c r="L11" s="31"/>
      <c r="M11" s="31"/>
      <c r="N11" s="31"/>
      <c r="O11" s="31"/>
      <c r="P11" s="31"/>
      <c r="Q11" s="31"/>
      <c r="R11" s="31"/>
      <c r="S11" s="31"/>
      <c r="T11" s="31"/>
      <c r="U11" s="31"/>
    </row>
    <row r="12" spans="1:24" ht="12.75" customHeight="1" x14ac:dyDescent="0.2">
      <c r="A12" s="63" t="s">
        <v>2505</v>
      </c>
      <c r="B12" s="64" t="s">
        <v>2506</v>
      </c>
      <c r="C12" s="139" t="s">
        <v>2507</v>
      </c>
      <c r="D12" s="199"/>
      <c r="E12" s="31"/>
      <c r="F12" s="31"/>
      <c r="G12" s="31"/>
      <c r="H12" s="31"/>
      <c r="I12" s="31"/>
      <c r="J12" s="31"/>
      <c r="K12" s="31"/>
      <c r="L12" s="31"/>
      <c r="M12" s="31"/>
      <c r="N12" s="31"/>
      <c r="O12" s="31"/>
      <c r="P12" s="31"/>
      <c r="Q12" s="31"/>
      <c r="R12" s="31"/>
      <c r="S12" s="31"/>
      <c r="T12" s="31"/>
      <c r="U12" s="31"/>
    </row>
    <row r="13" spans="1:24" ht="12.75" x14ac:dyDescent="0.2">
      <c r="A13" s="70" t="s">
        <v>2508</v>
      </c>
      <c r="B13" s="65" t="s">
        <v>2509</v>
      </c>
      <c r="C13" s="139" t="s">
        <v>2510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2511</v>
      </c>
      <c r="B14" s="65" t="s">
        <v>2512</v>
      </c>
      <c r="C14" s="139" t="s">
        <v>2513</v>
      </c>
      <c r="D14" s="199">
        <v>16986.25</v>
      </c>
      <c r="E14" s="31"/>
      <c r="F14" s="31"/>
      <c r="G14" s="31"/>
      <c r="H14" s="31"/>
      <c r="I14" s="31"/>
      <c r="J14" s="31"/>
      <c r="K14" s="31"/>
      <c r="L14" s="31"/>
      <c r="M14" s="31"/>
      <c r="N14" s="31"/>
      <c r="O14" s="31"/>
      <c r="P14" s="31"/>
      <c r="Q14" s="31"/>
      <c r="R14" s="31"/>
      <c r="S14" s="31"/>
      <c r="T14" s="31"/>
      <c r="U14" s="31"/>
    </row>
    <row r="15" spans="1:24" ht="12.75" customHeight="1" x14ac:dyDescent="0.2">
      <c r="A15" s="70" t="s">
        <v>2514</v>
      </c>
      <c r="B15" s="65" t="s">
        <v>2515</v>
      </c>
      <c r="C15" s="139" t="s">
        <v>2516</v>
      </c>
      <c r="D15" s="199">
        <v>7477.5</v>
      </c>
      <c r="E15" s="232"/>
      <c r="F15" s="31"/>
      <c r="G15" s="31"/>
      <c r="H15" s="31"/>
      <c r="I15" s="31"/>
      <c r="J15" s="31"/>
      <c r="K15" s="31"/>
      <c r="L15" s="31"/>
      <c r="M15" s="31"/>
      <c r="N15" s="31"/>
      <c r="O15" s="31"/>
      <c r="P15" s="31"/>
      <c r="Q15" s="31"/>
      <c r="R15" s="31"/>
      <c r="S15" s="31"/>
      <c r="T15" s="31"/>
      <c r="U15" s="31"/>
    </row>
    <row r="16" spans="1:24" ht="12.75" customHeight="1" x14ac:dyDescent="0.2">
      <c r="A16" s="70" t="s">
        <v>2517</v>
      </c>
      <c r="B16" s="65" t="s">
        <v>2518</v>
      </c>
      <c r="C16" s="139" t="s">
        <v>2519</v>
      </c>
      <c r="D16" s="199">
        <v>100.22</v>
      </c>
      <c r="E16" s="31"/>
      <c r="F16" s="31"/>
      <c r="G16" s="31"/>
      <c r="H16" s="31"/>
      <c r="I16" s="31"/>
      <c r="J16" s="31"/>
      <c r="K16" s="31"/>
      <c r="L16" s="31"/>
      <c r="M16" s="31"/>
      <c r="N16" s="31"/>
      <c r="O16" s="31"/>
      <c r="P16" s="31"/>
      <c r="Q16" s="31"/>
      <c r="R16" s="31"/>
      <c r="S16" s="31"/>
      <c r="T16" s="31"/>
      <c r="U16" s="31"/>
    </row>
    <row r="17" spans="1:21" ht="12.75" customHeight="1" x14ac:dyDescent="0.2">
      <c r="A17" s="294" t="s">
        <v>2520</v>
      </c>
      <c r="B17" s="134" t="s">
        <v>2521</v>
      </c>
      <c r="C17" s="139" t="s">
        <v>2522</v>
      </c>
      <c r="D17" s="199">
        <v>322133.71999999997</v>
      </c>
      <c r="E17" s="31"/>
      <c r="F17" s="31"/>
      <c r="G17" s="31"/>
      <c r="H17" s="31"/>
      <c r="I17" s="31"/>
      <c r="J17" s="31"/>
      <c r="K17" s="31"/>
      <c r="L17" s="31"/>
      <c r="M17" s="31"/>
      <c r="N17" s="31"/>
      <c r="O17" s="31"/>
      <c r="P17" s="31"/>
      <c r="Q17" s="31"/>
      <c r="R17" s="31"/>
      <c r="S17" s="31"/>
      <c r="T17" s="31"/>
      <c r="U17" s="31"/>
    </row>
    <row r="18" spans="1:21" ht="36" x14ac:dyDescent="0.2">
      <c r="A18" s="88" t="s">
        <v>2523</v>
      </c>
      <c r="B18" s="89" t="s">
        <v>2524</v>
      </c>
      <c r="C18" s="139" t="s">
        <v>2525</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2526</v>
      </c>
      <c r="C19" s="139" t="s">
        <v>2527</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2528</v>
      </c>
      <c r="B20" s="64" t="s">
        <v>2529</v>
      </c>
      <c r="C20" s="139" t="s">
        <v>2530</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2531</v>
      </c>
      <c r="B21" s="64" t="s">
        <v>2532</v>
      </c>
      <c r="C21" s="139" t="s">
        <v>2533</v>
      </c>
      <c r="D21" s="199"/>
      <c r="E21" s="31"/>
      <c r="F21" s="31"/>
      <c r="G21" s="31"/>
      <c r="H21" s="31"/>
      <c r="I21" s="31"/>
      <c r="J21" s="31"/>
      <c r="K21" s="31"/>
      <c r="L21" s="31"/>
      <c r="M21" s="31"/>
      <c r="N21" s="31"/>
      <c r="O21" s="31"/>
      <c r="P21" s="31"/>
      <c r="Q21" s="31"/>
      <c r="R21" s="31"/>
      <c r="S21" s="31"/>
      <c r="T21" s="31"/>
      <c r="U21" s="31"/>
    </row>
    <row r="22" spans="1:21" ht="24" x14ac:dyDescent="0.2">
      <c r="A22" s="63" t="s">
        <v>2534</v>
      </c>
      <c r="B22" s="64" t="s">
        <v>2535</v>
      </c>
      <c r="C22" s="139" t="s">
        <v>2536</v>
      </c>
      <c r="D22" s="199"/>
      <c r="E22" s="31"/>
      <c r="F22" s="31"/>
      <c r="G22" s="31"/>
      <c r="H22" s="31"/>
      <c r="I22" s="31"/>
      <c r="J22" s="31"/>
      <c r="K22" s="31"/>
      <c r="L22" s="31"/>
      <c r="M22" s="31"/>
      <c r="N22" s="31"/>
      <c r="O22" s="31"/>
      <c r="P22" s="31"/>
      <c r="Q22" s="31"/>
      <c r="R22" s="31"/>
      <c r="S22" s="31"/>
      <c r="T22" s="31"/>
      <c r="U22" s="31"/>
    </row>
    <row r="23" spans="1:21" ht="24" x14ac:dyDescent="0.2">
      <c r="A23" s="63" t="s">
        <v>2537</v>
      </c>
      <c r="B23" s="64" t="s">
        <v>2538</v>
      </c>
      <c r="C23" s="139" t="s">
        <v>2539</v>
      </c>
      <c r="D23" s="199"/>
      <c r="E23" s="31"/>
      <c r="F23" s="31"/>
      <c r="G23" s="31"/>
      <c r="H23" s="31"/>
      <c r="I23" s="31"/>
      <c r="J23" s="31"/>
      <c r="K23" s="31"/>
      <c r="L23" s="31"/>
      <c r="M23" s="31"/>
      <c r="N23" s="31"/>
      <c r="O23" s="31"/>
      <c r="P23" s="31"/>
      <c r="Q23" s="31"/>
      <c r="R23" s="31"/>
      <c r="S23" s="31"/>
      <c r="T23" s="31"/>
      <c r="U23" s="31"/>
    </row>
    <row r="24" spans="1:21" ht="24" x14ac:dyDescent="0.2">
      <c r="A24" s="294" t="s">
        <v>2540</v>
      </c>
      <c r="B24" s="134" t="s">
        <v>2541</v>
      </c>
      <c r="C24" s="134" t="s">
        <v>2542</v>
      </c>
      <c r="D24" s="283">
        <v>74667.27</v>
      </c>
      <c r="E24" s="232"/>
      <c r="F24" s="31"/>
      <c r="G24" s="31"/>
      <c r="H24" s="31"/>
      <c r="I24" s="31"/>
      <c r="J24" s="31"/>
      <c r="K24" s="31"/>
      <c r="L24" s="31"/>
      <c r="M24" s="31"/>
      <c r="N24" s="31"/>
      <c r="O24" s="31"/>
      <c r="P24" s="31"/>
      <c r="Q24" s="31"/>
      <c r="R24" s="31"/>
      <c r="S24" s="31"/>
      <c r="T24" s="31"/>
      <c r="U24" s="31"/>
    </row>
    <row r="25" spans="1:21" ht="24" x14ac:dyDescent="0.2">
      <c r="A25" s="63"/>
      <c r="B25" s="134" t="s">
        <v>2543</v>
      </c>
      <c r="C25" s="139" t="s">
        <v>2544</v>
      </c>
      <c r="D25" s="34">
        <f>D26+D27+D36+D37+D43</f>
        <v>507219.23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2491</v>
      </c>
      <c r="C26" s="139" t="s">
        <v>2545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2493</v>
      </c>
      <c r="B27" s="89" t="s">
        <v>2546</v>
      </c>
      <c r="C27" s="139" t="s">
        <v>2547</v>
      </c>
      <c r="D27" s="34">
        <f>SUM(D28:D35)</f>
        <v>165947.46</v>
      </c>
      <c r="E27" s="31"/>
      <c r="F27" s="31"/>
      <c r="G27" s="31"/>
      <c r="H27" s="31"/>
      <c r="I27" s="31"/>
      <c r="J27" s="31"/>
      <c r="K27" s="31"/>
      <c r="L27" s="31"/>
      <c r="M27" s="31"/>
      <c r="N27" s="31"/>
      <c r="O27" s="31"/>
      <c r="P27" s="31"/>
      <c r="Q27" s="31"/>
      <c r="R27" s="31"/>
      <c r="S27" s="31"/>
      <c r="T27" s="31"/>
      <c r="U27" s="31"/>
    </row>
    <row r="28" spans="1:21" ht="12.75" customHeight="1" x14ac:dyDescent="0.2">
      <c r="A28" s="63" t="s">
        <v>2496</v>
      </c>
      <c r="B28" s="64" t="s">
        <v>2497</v>
      </c>
      <c r="C28" s="139" t="s">
        <v>2548</v>
      </c>
      <c r="D28" s="199">
        <v>59104.02</v>
      </c>
      <c r="E28" s="31"/>
      <c r="F28" s="31"/>
      <c r="G28" s="31"/>
      <c r="H28" s="31"/>
      <c r="I28" s="31"/>
      <c r="J28" s="31"/>
      <c r="K28" s="31"/>
      <c r="L28" s="31"/>
      <c r="M28" s="31"/>
      <c r="N28" s="31"/>
      <c r="O28" s="31"/>
      <c r="P28" s="31"/>
      <c r="Q28" s="31"/>
      <c r="R28" s="31"/>
      <c r="S28" s="31"/>
      <c r="T28" s="31"/>
      <c r="U28" s="31"/>
    </row>
    <row r="29" spans="1:21" ht="12.75" customHeight="1" x14ac:dyDescent="0.2">
      <c r="A29" s="63" t="s">
        <v>2499</v>
      </c>
      <c r="B29" s="64" t="s">
        <v>2500</v>
      </c>
      <c r="C29" s="139" t="s">
        <v>2549</v>
      </c>
      <c r="D29" s="199">
        <v>96092.61</v>
      </c>
      <c r="E29" s="31"/>
      <c r="F29" s="31"/>
      <c r="G29" s="31"/>
      <c r="H29" s="31"/>
      <c r="I29" s="31"/>
      <c r="J29" s="31"/>
      <c r="K29" s="31"/>
      <c r="L29" s="31"/>
      <c r="M29" s="31"/>
      <c r="N29" s="31"/>
      <c r="O29" s="31"/>
      <c r="P29" s="31"/>
      <c r="Q29" s="31"/>
      <c r="R29" s="31"/>
      <c r="S29" s="31"/>
      <c r="T29" s="31"/>
      <c r="U29" s="31"/>
    </row>
    <row r="30" spans="1:21" ht="12.75" customHeight="1" x14ac:dyDescent="0.2">
      <c r="A30" s="63" t="s">
        <v>2502</v>
      </c>
      <c r="B30" s="64" t="s">
        <v>2503</v>
      </c>
      <c r="C30" s="139" t="s">
        <v>2550</v>
      </c>
      <c r="D30" s="199">
        <v>799.08</v>
      </c>
      <c r="E30" s="31"/>
      <c r="F30" s="31"/>
      <c r="G30" s="31"/>
      <c r="H30" s="31"/>
      <c r="I30" s="31"/>
      <c r="J30" s="31"/>
      <c r="K30" s="31"/>
      <c r="L30" s="31"/>
      <c r="M30" s="31"/>
      <c r="N30" s="31"/>
      <c r="O30" s="31"/>
      <c r="P30" s="31"/>
      <c r="Q30" s="31"/>
      <c r="R30" s="31"/>
      <c r="S30" s="31"/>
      <c r="T30" s="31"/>
      <c r="U30" s="31"/>
    </row>
    <row r="31" spans="1:21" ht="12.75" customHeight="1" x14ac:dyDescent="0.2">
      <c r="A31" s="63" t="s">
        <v>2505</v>
      </c>
      <c r="B31" s="64" t="s">
        <v>2506</v>
      </c>
      <c r="C31" s="139" t="s">
        <v>2551</v>
      </c>
      <c r="D31" s="199"/>
      <c r="E31" s="31"/>
      <c r="F31" s="31"/>
      <c r="G31" s="31"/>
      <c r="H31" s="31"/>
      <c r="I31" s="31"/>
      <c r="J31" s="31"/>
      <c r="K31" s="31"/>
      <c r="L31" s="31"/>
      <c r="M31" s="31"/>
      <c r="N31" s="31"/>
      <c r="O31" s="31"/>
      <c r="P31" s="31"/>
      <c r="Q31" s="31"/>
      <c r="R31" s="31"/>
      <c r="S31" s="31"/>
      <c r="T31" s="31"/>
      <c r="U31" s="31"/>
    </row>
    <row r="32" spans="1:21" ht="12.75" x14ac:dyDescent="0.2">
      <c r="A32" s="63" t="s">
        <v>2508</v>
      </c>
      <c r="B32" s="65" t="s">
        <v>2509</v>
      </c>
      <c r="C32" s="139" t="s">
        <v>2552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2511</v>
      </c>
      <c r="B33" s="65" t="s">
        <v>2512</v>
      </c>
      <c r="C33" s="139" t="s">
        <v>2553</v>
      </c>
      <c r="D33" s="199">
        <v>7991.25</v>
      </c>
      <c r="E33" s="31"/>
      <c r="F33" s="31"/>
      <c r="G33" s="31"/>
      <c r="H33" s="31"/>
      <c r="I33" s="31"/>
      <c r="J33" s="31"/>
      <c r="K33" s="31"/>
      <c r="L33" s="31"/>
      <c r="M33" s="31"/>
      <c r="N33" s="31"/>
      <c r="O33" s="31"/>
      <c r="P33" s="31"/>
      <c r="Q33" s="31"/>
      <c r="R33" s="31"/>
      <c r="S33" s="31"/>
      <c r="T33" s="31"/>
      <c r="U33" s="31"/>
    </row>
    <row r="34" spans="1:21" ht="12.75" customHeight="1" x14ac:dyDescent="0.2">
      <c r="A34" s="63" t="s">
        <v>2514</v>
      </c>
      <c r="B34" s="65" t="s">
        <v>2515</v>
      </c>
      <c r="C34" s="139" t="s">
        <v>2554</v>
      </c>
      <c r="D34" s="199">
        <v>1960.5</v>
      </c>
      <c r="E34" s="232"/>
      <c r="F34" s="31"/>
      <c r="G34" s="31"/>
      <c r="H34" s="31"/>
      <c r="I34" s="31"/>
      <c r="J34" s="31"/>
      <c r="K34" s="31"/>
      <c r="L34" s="31"/>
      <c r="M34" s="31"/>
      <c r="N34" s="31"/>
      <c r="O34" s="31"/>
      <c r="P34" s="31"/>
      <c r="Q34" s="31"/>
      <c r="R34" s="31"/>
      <c r="S34" s="31"/>
      <c r="T34" s="31"/>
      <c r="U34" s="31"/>
    </row>
    <row r="35" spans="1:21" ht="12.75" customHeight="1" x14ac:dyDescent="0.2">
      <c r="A35" s="63" t="s">
        <v>2517</v>
      </c>
      <c r="B35" s="65" t="s">
        <v>2518</v>
      </c>
      <c r="C35" s="139" t="s">
        <v>2555</v>
      </c>
      <c r="D35" s="199"/>
      <c r="E35" s="31"/>
      <c r="F35" s="31"/>
      <c r="G35" s="31"/>
      <c r="H35" s="31"/>
      <c r="I35" s="31"/>
      <c r="J35" s="31"/>
      <c r="K35" s="31"/>
      <c r="L35" s="31"/>
      <c r="M35" s="31"/>
      <c r="N35" s="31"/>
      <c r="O35" s="31"/>
      <c r="P35" s="31"/>
      <c r="Q35" s="31"/>
      <c r="R35" s="31"/>
      <c r="S35" s="31"/>
      <c r="T35" s="31"/>
      <c r="U35" s="31"/>
    </row>
    <row r="36" spans="1:21" ht="12.75" customHeight="1" x14ac:dyDescent="0.2">
      <c r="A36" s="88" t="s">
        <v>2520</v>
      </c>
      <c r="B36" s="89" t="s">
        <v>2521</v>
      </c>
      <c r="C36" s="139" t="s">
        <v>2556</v>
      </c>
      <c r="D36" s="199">
        <v>257224.6</v>
      </c>
      <c r="E36" s="31"/>
      <c r="F36" s="31"/>
      <c r="G36" s="31"/>
      <c r="H36" s="31"/>
      <c r="I36" s="31"/>
      <c r="J36" s="31"/>
      <c r="K36" s="31"/>
      <c r="L36" s="31"/>
      <c r="M36" s="31"/>
      <c r="N36" s="31"/>
      <c r="O36" s="31"/>
      <c r="P36" s="31"/>
      <c r="Q36" s="31"/>
      <c r="R36" s="31"/>
      <c r="S36" s="31"/>
      <c r="T36" s="31"/>
      <c r="U36" s="31"/>
    </row>
    <row r="37" spans="1:21" ht="36" x14ac:dyDescent="0.2">
      <c r="A37" s="88" t="s">
        <v>2523</v>
      </c>
      <c r="B37" s="89" t="s">
        <v>2557</v>
      </c>
      <c r="C37" s="139" t="s">
        <v>2558</v>
      </c>
      <c r="D37" s="34">
        <f>SUM(D38:D42)</f>
        <v>7880.41</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2526</v>
      </c>
      <c r="C38" s="139" t="s">
        <v>2559</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2528</v>
      </c>
      <c r="B39" s="64" t="s">
        <v>2529</v>
      </c>
      <c r="C39" s="139" t="s">
        <v>2560</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2531</v>
      </c>
      <c r="B40" s="64" t="s">
        <v>2532</v>
      </c>
      <c r="C40" s="139" t="s">
        <v>2561</v>
      </c>
      <c r="D40" s="199"/>
      <c r="E40" s="31"/>
      <c r="F40" s="31"/>
      <c r="G40" s="31"/>
      <c r="H40" s="31"/>
      <c r="I40" s="31"/>
      <c r="J40" s="31"/>
      <c r="K40" s="31"/>
      <c r="L40" s="31"/>
      <c r="M40" s="31"/>
      <c r="N40" s="31"/>
      <c r="O40" s="31"/>
      <c r="P40" s="31"/>
      <c r="Q40" s="31"/>
      <c r="R40" s="31"/>
      <c r="S40" s="31"/>
      <c r="T40" s="31"/>
      <c r="U40" s="31"/>
    </row>
    <row r="41" spans="1:21" ht="24" x14ac:dyDescent="0.2">
      <c r="A41" s="63" t="s">
        <v>2562</v>
      </c>
      <c r="B41" s="64" t="s">
        <v>2535</v>
      </c>
      <c r="C41" s="139" t="s">
        <v>2563</v>
      </c>
      <c r="D41" s="199">
        <v>7880.41</v>
      </c>
      <c r="E41" s="31"/>
      <c r="F41" s="31"/>
      <c r="G41" s="31"/>
      <c r="H41" s="31"/>
      <c r="I41" s="31"/>
      <c r="J41" s="31"/>
      <c r="K41" s="31"/>
      <c r="L41" s="31"/>
      <c r="M41" s="31"/>
      <c r="N41" s="31"/>
      <c r="O41" s="31"/>
      <c r="P41" s="31"/>
      <c r="Q41" s="31"/>
      <c r="R41" s="31"/>
      <c r="S41" s="31"/>
      <c r="T41" s="31"/>
      <c r="U41" s="31"/>
    </row>
    <row r="42" spans="1:21" ht="24" x14ac:dyDescent="0.2">
      <c r="A42" s="63" t="s">
        <v>2537</v>
      </c>
      <c r="B42" s="64" t="s">
        <v>2538</v>
      </c>
      <c r="C42" s="139" t="s">
        <v>2564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2540</v>
      </c>
      <c r="B43" s="134" t="s">
        <v>2541</v>
      </c>
      <c r="C43" s="134" t="s">
        <v>2565</v>
      </c>
      <c r="D43" s="283">
        <v>76166.759999999995</v>
      </c>
      <c r="E43" s="232"/>
      <c r="F43" s="31"/>
      <c r="G43" s="31"/>
      <c r="H43" s="31"/>
      <c r="I43" s="31"/>
      <c r="J43" s="31"/>
      <c r="K43" s="31"/>
      <c r="L43" s="31"/>
      <c r="M43" s="31"/>
      <c r="N43" s="31"/>
      <c r="O43" s="31"/>
      <c r="P43" s="31"/>
      <c r="Q43" s="31"/>
      <c r="R43" s="31"/>
      <c r="S43" s="31"/>
      <c r="T43" s="31"/>
      <c r="U43" s="31"/>
    </row>
    <row r="44" spans="1:21" ht="24" x14ac:dyDescent="0.2">
      <c r="A44" s="63"/>
      <c r="B44" s="89" t="s">
        <v>2566</v>
      </c>
      <c r="C44" s="139" t="s">
        <v>2567</v>
      </c>
      <c r="D44" s="34">
        <f>D5+D6-D25</f>
        <v>393913.02</v>
      </c>
      <c r="E44" s="31"/>
      <c r="F44" s="31"/>
      <c r="G44" s="31"/>
      <c r="H44" s="31"/>
      <c r="I44" s="31"/>
      <c r="J44" s="31"/>
      <c r="K44" s="31"/>
      <c r="L44" s="31"/>
      <c r="M44" s="31"/>
      <c r="N44" s="31"/>
      <c r="O44" s="31"/>
      <c r="P44" s="31"/>
      <c r="Q44" s="31"/>
      <c r="R44" s="31"/>
      <c r="S44" s="31"/>
      <c r="T44" s="31"/>
      <c r="U44" s="31"/>
    </row>
    <row r="45" spans="1:21" ht="24" x14ac:dyDescent="0.2">
      <c r="A45" s="88"/>
      <c r="B45" s="134" t="s">
        <v>2568</v>
      </c>
      <c r="C45" s="139" t="s">
        <v>2569</v>
      </c>
      <c r="D45" s="34">
        <f>D46+D51+D92+D97+D103</f>
        <v>899.86</v>
      </c>
      <c r="E45" s="232"/>
      <c r="F45" s="31"/>
      <c r="G45" s="31"/>
      <c r="H45" s="31"/>
      <c r="I45" s="31"/>
      <c r="J45" s="31"/>
      <c r="K45" s="31"/>
      <c r="L45" s="31"/>
      <c r="M45" s="31"/>
      <c r="N45" s="31"/>
      <c r="O45" s="31"/>
      <c r="P45" s="31"/>
      <c r="Q45" s="31"/>
      <c r="R45" s="31"/>
      <c r="S45" s="31"/>
      <c r="T45" s="31"/>
      <c r="U45" s="31"/>
    </row>
    <row r="46" spans="1:21" ht="24" x14ac:dyDescent="0.2">
      <c r="A46" s="63"/>
      <c r="B46" s="89" t="s">
        <v>2570</v>
      </c>
      <c r="C46" s="139" t="s">
        <v>2571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2572</v>
      </c>
      <c r="C47" s="139" t="s">
        <v>2573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2574</v>
      </c>
      <c r="C48" s="139" t="s">
        <v>2575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2576</v>
      </c>
      <c r="C49" s="139" t="s">
        <v>2577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2578</v>
      </c>
      <c r="C50" s="139" t="s">
        <v>2579</v>
      </c>
      <c r="D50" s="199"/>
      <c r="E50" s="31"/>
      <c r="F50" s="31"/>
      <c r="G50" s="31"/>
      <c r="H50" s="31"/>
      <c r="I50" s="31"/>
      <c r="J50" s="31"/>
      <c r="K50" s="31"/>
      <c r="L50" s="31"/>
      <c r="M50" s="31"/>
      <c r="N50" s="31"/>
      <c r="O50" s="31"/>
      <c r="P50" s="31"/>
      <c r="Q50" s="31"/>
      <c r="R50" s="31"/>
      <c r="S50" s="31"/>
      <c r="T50" s="31"/>
      <c r="U50" s="31"/>
    </row>
    <row r="51" spans="1:21" ht="24" x14ac:dyDescent="0.2">
      <c r="A51" s="88" t="s">
        <v>2493</v>
      </c>
      <c r="B51" s="134" t="s">
        <v>2580</v>
      </c>
      <c r="C51" s="139" t="s">
        <v>2581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2496</v>
      </c>
      <c r="B52" s="89" t="s">
        <v>2582</v>
      </c>
      <c r="C52" s="139" t="s">
        <v>2583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2572</v>
      </c>
      <c r="C53" s="139" t="s">
        <v>2584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2574</v>
      </c>
      <c r="C54" s="139" t="s">
        <v>2585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2576</v>
      </c>
      <c r="C55" s="139" t="s">
        <v>2586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2578</v>
      </c>
      <c r="C56" s="139" t="s">
        <v>2587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2499</v>
      </c>
      <c r="B57" s="89" t="s">
        <v>2588</v>
      </c>
      <c r="C57" s="139" t="s">
        <v>2589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2572</v>
      </c>
      <c r="C58" s="139" t="s">
        <v>2590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2574</v>
      </c>
      <c r="C59" s="139" t="s">
        <v>2591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2576</v>
      </c>
      <c r="C60" s="139" t="s">
        <v>2592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2578</v>
      </c>
      <c r="C61" s="139" t="s">
        <v>2593</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2502</v>
      </c>
      <c r="B62" s="89" t="s">
        <v>2594</v>
      </c>
      <c r="C62" s="139" t="s">
        <v>2595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2572</v>
      </c>
      <c r="C63" s="139" t="s">
        <v>2596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2574</v>
      </c>
      <c r="C64" s="139" t="s">
        <v>2597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2576</v>
      </c>
      <c r="C65" s="139" t="s">
        <v>2598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2578</v>
      </c>
      <c r="C66" s="139" t="s">
        <v>2599</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2505</v>
      </c>
      <c r="B67" s="89" t="s">
        <v>2600</v>
      </c>
      <c r="C67" s="139" t="s">
        <v>2601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2572</v>
      </c>
      <c r="C68" s="139" t="s">
        <v>2602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2574</v>
      </c>
      <c r="C69" s="139" t="s">
        <v>2603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2576</v>
      </c>
      <c r="C70" s="139" t="s">
        <v>2604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2578</v>
      </c>
      <c r="C71" s="139" t="s">
        <v>2605</v>
      </c>
      <c r="D71" s="199"/>
      <c r="E71" s="31"/>
      <c r="F71" s="31"/>
      <c r="G71" s="31"/>
      <c r="H71" s="31"/>
      <c r="I71" s="31"/>
      <c r="J71" s="31"/>
      <c r="K71" s="31"/>
      <c r="L71" s="31"/>
      <c r="M71" s="31"/>
      <c r="N71" s="31"/>
      <c r="O71" s="31"/>
      <c r="P71" s="31"/>
      <c r="Q71" s="31"/>
      <c r="R71" s="31"/>
      <c r="S71" s="31"/>
      <c r="T71" s="31"/>
      <c r="U71" s="31"/>
    </row>
    <row r="72" spans="1:21" ht="24" x14ac:dyDescent="0.2">
      <c r="A72" s="88" t="s">
        <v>2508</v>
      </c>
      <c r="B72" s="134" t="s">
        <v>2606</v>
      </c>
      <c r="C72" s="139" t="s">
        <v>2607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2572</v>
      </c>
      <c r="C73" s="139" t="s">
        <v>2608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2574</v>
      </c>
      <c r="C74" s="139" t="s">
        <v>2609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2576</v>
      </c>
      <c r="C75" s="139" t="s">
        <v>2610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2578</v>
      </c>
      <c r="C76" s="139" t="s">
        <v>2611</v>
      </c>
      <c r="D76" s="199"/>
      <c r="E76" s="31"/>
      <c r="F76" s="31"/>
      <c r="G76" s="31"/>
      <c r="H76" s="31"/>
      <c r="I76" s="31"/>
      <c r="J76" s="31"/>
      <c r="K76" s="31"/>
      <c r="L76" s="31"/>
      <c r="M76" s="31"/>
      <c r="N76" s="31"/>
      <c r="O76" s="31"/>
      <c r="P76" s="31"/>
      <c r="Q76" s="31"/>
      <c r="R76" s="31"/>
      <c r="S76" s="31"/>
      <c r="T76" s="31"/>
      <c r="U76" s="31"/>
    </row>
    <row r="77" spans="1:21" ht="24" x14ac:dyDescent="0.2">
      <c r="A77" s="88" t="s">
        <v>2511</v>
      </c>
      <c r="B77" s="89" t="s">
        <v>2612</v>
      </c>
      <c r="C77" s="139" t="s">
        <v>2613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2572</v>
      </c>
      <c r="C78" s="139" t="s">
        <v>2614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2574</v>
      </c>
      <c r="C79" s="139" t="s">
        <v>2615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2576</v>
      </c>
      <c r="C80" s="139" t="s">
        <v>2616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2578</v>
      </c>
      <c r="C81" s="139" t="s">
        <v>2617</v>
      </c>
      <c r="D81" s="199"/>
      <c r="E81" s="31"/>
      <c r="F81" s="31"/>
      <c r="G81" s="31"/>
      <c r="H81" s="31"/>
      <c r="I81" s="31"/>
      <c r="J81" s="31"/>
      <c r="K81" s="31"/>
      <c r="L81" s="31"/>
      <c r="M81" s="31"/>
      <c r="N81" s="31"/>
      <c r="O81" s="31"/>
      <c r="P81" s="31"/>
      <c r="Q81" s="31"/>
      <c r="R81" s="31"/>
      <c r="S81" s="31"/>
      <c r="T81" s="31"/>
      <c r="U81" s="31"/>
    </row>
    <row r="82" spans="1:21" ht="24" x14ac:dyDescent="0.2">
      <c r="A82" s="88" t="s">
        <v>2514</v>
      </c>
      <c r="B82" s="293" t="s">
        <v>2618</v>
      </c>
      <c r="C82" s="139" t="s">
        <v>2619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2572</v>
      </c>
      <c r="C83" s="139" t="s">
        <v>2620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2574</v>
      </c>
      <c r="C84" s="139" t="s">
        <v>2621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2576</v>
      </c>
      <c r="C85" s="139" t="s">
        <v>2622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2578</v>
      </c>
      <c r="C86" s="139" t="s">
        <v>2623</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2517</v>
      </c>
      <c r="B87" s="155" t="s">
        <v>2624</v>
      </c>
      <c r="C87" s="139" t="s">
        <v>2625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2572</v>
      </c>
      <c r="C88" s="139" t="s">
        <v>2626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2574</v>
      </c>
      <c r="C89" s="139" t="s">
        <v>2627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2576</v>
      </c>
      <c r="C90" s="139" t="s">
        <v>2628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2578</v>
      </c>
      <c r="C91" s="139" t="s">
        <v>2629</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2520</v>
      </c>
      <c r="B92" s="89" t="s">
        <v>2630</v>
      </c>
      <c r="C92" s="139" t="s">
        <v>2631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2572</v>
      </c>
      <c r="C93" s="139" t="s">
        <v>2632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2574</v>
      </c>
      <c r="C94" s="139" t="s">
        <v>2633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2576</v>
      </c>
      <c r="C95" s="139" t="s">
        <v>2634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2578</v>
      </c>
      <c r="C96" s="139" t="s">
        <v>2635</v>
      </c>
      <c r="D96" s="199"/>
      <c r="E96" s="31"/>
      <c r="F96" s="31"/>
      <c r="G96" s="31"/>
      <c r="H96" s="31"/>
      <c r="I96" s="31"/>
      <c r="J96" s="31"/>
      <c r="K96" s="31"/>
      <c r="L96" s="31"/>
      <c r="M96" s="31"/>
      <c r="N96" s="31"/>
      <c r="O96" s="31"/>
      <c r="P96" s="31"/>
      <c r="Q96" s="31"/>
      <c r="R96" s="31"/>
      <c r="S96" s="31"/>
      <c r="T96" s="31"/>
      <c r="U96" s="31"/>
    </row>
    <row r="97" spans="1:21" ht="36" x14ac:dyDescent="0.2">
      <c r="A97" s="88" t="s">
        <v>2523</v>
      </c>
      <c r="B97" s="89" t="s">
        <v>2636</v>
      </c>
      <c r="C97" s="139" t="s">
        <v>2637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2526</v>
      </c>
      <c r="C98" s="139" t="s">
        <v>2638</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2528</v>
      </c>
      <c r="B99" s="64" t="s">
        <v>2529</v>
      </c>
      <c r="C99" s="139" t="s">
        <v>2639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2531</v>
      </c>
      <c r="B100" s="64" t="s">
        <v>2532</v>
      </c>
      <c r="C100" s="139" t="s">
        <v>2640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2562</v>
      </c>
      <c r="B101" s="64" t="s">
        <v>2535</v>
      </c>
      <c r="C101" s="139" t="s">
        <v>2641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2537</v>
      </c>
      <c r="B102" s="64" t="s">
        <v>2538</v>
      </c>
      <c r="C102" s="139" t="s">
        <v>2642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2540</v>
      </c>
      <c r="B103" s="292" t="s">
        <v>2541</v>
      </c>
      <c r="C103" s="292" t="s">
        <v>2643</v>
      </c>
      <c r="D103" s="283">
        <v>899.86</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2644</v>
      </c>
      <c r="C104" s="139" t="s">
        <v>2645</v>
      </c>
      <c r="D104" s="34">
        <f>SUM(D105:D109)</f>
        <v>393013.16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2491</v>
      </c>
      <c r="C105" s="139" t="s">
        <v>2646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2493</v>
      </c>
      <c r="B106" s="64" t="s">
        <v>2647</v>
      </c>
      <c r="C106" s="139" t="s">
        <v>2648</v>
      </c>
      <c r="D106" s="199">
        <v>54387.35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2520</v>
      </c>
      <c r="B107" s="64" t="s">
        <v>2521</v>
      </c>
      <c r="C107" s="139" t="s">
        <v>2649</v>
      </c>
      <c r="D107" s="199">
        <v>118501.75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2523</v>
      </c>
      <c r="B108" s="64" t="s">
        <v>2650</v>
      </c>
      <c r="C108" s="139" t="s">
        <v>2651</v>
      </c>
      <c r="D108" s="199">
        <v>212771.34</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2540</v>
      </c>
      <c r="B109" s="74" t="s">
        <v>2541</v>
      </c>
      <c r="C109" s="290" t="s">
        <v>2652</v>
      </c>
      <c r="D109" s="284">
        <v>7352.72</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2132</v>
      </c>
      <c r="B1" s="392"/>
      <c r="C1" s="392"/>
      <c r="D1" s="392"/>
      <c r="E1" s="51" t="s">
        <v>2133</v>
      </c>
      <c r="F1" s="51"/>
      <c r="G1" s="51"/>
      <c r="H1" s="51"/>
      <c r="I1" s="51"/>
      <c r="J1" s="51"/>
      <c r="K1" s="51"/>
      <c r="L1" s="51"/>
      <c r="M1" s="51"/>
      <c r="N1" s="51"/>
      <c r="O1" s="51"/>
      <c r="P1" s="51"/>
    </row>
    <row r="2" spans="1:17" ht="37.5" customHeight="1" x14ac:dyDescent="0.2">
      <c r="A2" s="394" t="s">
        <v>2134</v>
      </c>
      <c r="B2" s="392"/>
      <c r="C2" s="392"/>
      <c r="D2" s="392"/>
      <c r="E2" s="50" t="s">
        <v>2134</v>
      </c>
      <c r="F2" s="50" t="s">
        <v>2135</v>
      </c>
      <c r="G2" s="50" t="s">
        <v>2136</v>
      </c>
      <c r="H2" s="50" t="s">
        <v>2136</v>
      </c>
      <c r="I2" s="50" t="s">
        <v>2137</v>
      </c>
      <c r="J2" s="50" t="s">
        <v>1987</v>
      </c>
      <c r="K2" s="50" t="s">
        <v>2138</v>
      </c>
      <c r="L2" s="50" t="s">
        <v>1992</v>
      </c>
      <c r="M2" s="50" t="s">
        <v>2139</v>
      </c>
      <c r="N2" s="50" t="s">
        <v>2140</v>
      </c>
      <c r="O2" s="50" t="s">
        <v>2141</v>
      </c>
      <c r="Q2" s="301"/>
    </row>
    <row r="3" spans="1:17" ht="29.25" customHeight="1" x14ac:dyDescent="0.2">
      <c r="A3" s="97" t="s">
        <v>2142</v>
      </c>
      <c r="B3" s="98" t="s">
        <v>2143</v>
      </c>
      <c r="C3" s="99" t="s">
        <v>2144</v>
      </c>
      <c r="D3" s="95"/>
      <c r="E3" s="96">
        <f>E4+E14+E23+E298+E341+E344+E346</f>
        <v>0</v>
      </c>
      <c r="F3" s="96">
        <f>F4+F14+F23+F298+F341+F344+F346</f>
        <v>10</v>
      </c>
      <c r="G3" s="96">
        <f>IF(RefStr!C13&lt;&gt;"",INT(VALUE(MID(RefStr!C13,1,4))),0)</f>
        <v>2026</v>
      </c>
      <c r="H3" s="100">
        <f>IF(RefStr!C13&lt;&gt;"",INT(VALUE(MID(RefStr!C13,6,2))),0)</f>
        <v>3</v>
      </c>
      <c r="I3" s="101">
        <f>RefStr!C10*1</f>
        <v>22</v>
      </c>
      <c r="J3" s="102" t="str">
        <f>RefStr!H7</f>
        <v>DA</v>
      </c>
      <c r="K3" s="100" t="str">
        <f>RefStr!H9</f>
        <v>NE</v>
      </c>
      <c r="L3" s="100" t="str">
        <f>RefStr!H10</f>
        <v>NE</v>
      </c>
      <c r="M3" s="100" t="str">
        <f>RefStr!H8</f>
        <v>NE</v>
      </c>
      <c r="N3" s="100" t="str">
        <f>RefStr!H11</f>
        <v>DA</v>
      </c>
      <c r="O3" s="103">
        <f>RefStr!C6</f>
        <v>31729</v>
      </c>
      <c r="P3" s="51"/>
    </row>
    <row r="4" spans="1:17" ht="19.5" customHeight="1" x14ac:dyDescent="0.2">
      <c r="A4" s="398" t="s">
        <v>2145</v>
      </c>
      <c r="B4" s="399"/>
      <c r="C4" s="400"/>
      <c r="D4" s="95"/>
      <c r="E4" s="51">
        <f>SUM(E5:E13)</f>
        <v>0</v>
      </c>
      <c r="F4" s="51">
        <f>SUM(F5:F13)</f>
        <v>0</v>
      </c>
      <c r="G4" s="51"/>
      <c r="H4" s="51"/>
      <c r="I4" s="104" t="s">
        <v>2146</v>
      </c>
      <c r="J4" s="104" t="s">
        <v>2147</v>
      </c>
      <c r="K4" s="104" t="s">
        <v>2148</v>
      </c>
      <c r="L4" s="51"/>
      <c r="M4" s="51"/>
      <c r="N4" s="51"/>
      <c r="O4" s="51"/>
      <c r="P4" s="51"/>
    </row>
    <row r="5" spans="1:17" ht="63.75" customHeight="1" x14ac:dyDescent="0.2">
      <c r="A5" s="105">
        <v>1</v>
      </c>
      <c r="B5" s="106" t="str">
        <f t="shared" ref="B5:B13" si="0">IF(E5=1,"Pogreška",IF(F5=1,"Provjera","O.K."))</f>
        <v>O.K.</v>
      </c>
      <c r="C5" s="246" t="s">
        <v>2149</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2150</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2151</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2152</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2153</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2154</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2155</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2156</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2157</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1997</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2160</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2162</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2164</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2165</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2166</v>
      </c>
      <c r="B23" s="396"/>
      <c r="C23" s="397"/>
      <c r="D23" s="95"/>
      <c r="E23" s="51">
        <f>SUM(E24:E297)</f>
        <v>0</v>
      </c>
      <c r="F23" s="51">
        <f>SUM(F24:F297)</f>
        <v>10</v>
      </c>
      <c r="G23" s="51"/>
      <c r="H23" s="51"/>
      <c r="I23" s="51"/>
      <c r="J23" s="51"/>
      <c r="K23" s="51"/>
      <c r="L23" s="51"/>
      <c r="M23" s="51"/>
      <c r="N23" s="51"/>
      <c r="O23" s="51"/>
      <c r="P23" s="51"/>
    </row>
    <row r="24" spans="1:16" ht="22.5" x14ac:dyDescent="0.2">
      <c r="A24" s="105">
        <v>1</v>
      </c>
      <c r="B24" s="106" t="str">
        <f>IF(E24=1,"Pogreška",IF(F24=1,"Provjera","O.K."))</f>
        <v>O.K.</v>
      </c>
      <c r="C24" s="136" t="s">
        <v>2167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Provjera</v>
      </c>
      <c r="C229" s="91" t="s">
        <v>2372</v>
      </c>
      <c r="D229" s="95"/>
      <c r="E229" s="51">
        <f t="shared" si="17"/>
        <v>0</v>
      </c>
      <c r="F229" s="51">
        <f t="shared" ref="F229:F297" si="18">MAX(L229:O229)</f>
        <v>1</v>
      </c>
      <c r="G229" s="51"/>
      <c r="H229" s="51"/>
      <c r="I229" s="51"/>
      <c r="J229" s="51"/>
      <c r="K229" s="51"/>
      <c r="L229" s="51">
        <f>IF(AND('PR-RAS'!D24&gt;0,'PR-RAS'!D662=0,'PR-RAS'!D663=0),1,0)</f>
        <v>0</v>
      </c>
      <c r="M229" s="51">
        <f>IF(AND('PR-RAS'!E24&gt;0,'PR-RAS'!E662=0,'PR-RAS'!E663=0),1,0)</f>
        <v>1</v>
      </c>
      <c r="N229" s="51"/>
      <c r="O229" s="51"/>
      <c r="P229" s="51"/>
    </row>
    <row r="230" spans="1:16" ht="30" customHeight="1" x14ac:dyDescent="0.2">
      <c r="A230" s="105">
        <v>270</v>
      </c>
      <c r="B230" s="106" t="str">
        <f t="shared" si="16"/>
        <v>O.K.</v>
      </c>
      <c r="C230" s="91" t="s">
        <v>2373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Provjera</v>
      </c>
      <c r="C235" s="91" t="s">
        <v>2378</v>
      </c>
      <c r="D235" s="95"/>
      <c r="E235" s="51">
        <f>MAX(G235:K235)</f>
        <v>0</v>
      </c>
      <c r="F235" s="51">
        <f>MAX(L235:O235)</f>
        <v>1</v>
      </c>
      <c r="G235" s="51"/>
      <c r="H235" s="51"/>
      <c r="I235" s="51"/>
      <c r="J235" s="51"/>
      <c r="K235" s="51"/>
      <c r="L235" s="51">
        <f>IF(AND('PR-RAS'!D111&gt;0,'PR-RAS'!D722=0),1,0)</f>
        <v>0</v>
      </c>
      <c r="M235" s="51">
        <f>IF(AND('PR-RAS'!E111&gt;0,'PR-RAS'!E722=0),1,0)</f>
        <v>1</v>
      </c>
      <c r="N235" s="51"/>
      <c r="O235" s="51"/>
      <c r="P235" s="51"/>
    </row>
    <row r="236" spans="1:16" ht="60.6" customHeight="1" x14ac:dyDescent="0.2">
      <c r="A236" s="105">
        <v>179</v>
      </c>
      <c r="B236" s="106" t="str">
        <f t="shared" si="16"/>
        <v>O.K.</v>
      </c>
      <c r="C236" s="91" t="s">
        <v>2379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2380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2381</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Provjera</v>
      </c>
      <c r="C239" s="91" t="s">
        <v>2382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2383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2385</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2387</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2388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2389</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O.K.</v>
      </c>
      <c r="C247" s="91" t="s">
        <v>2390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2441</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2442</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2443</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2444</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2445</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2446</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2447</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2448</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2449</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2450</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2451</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2452</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2453</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2454</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2455</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2456</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2457</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2458</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2459</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2460</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2461</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2462</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2463</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2464</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2465</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2466</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2467</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2468</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2469</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2470</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2471</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2472</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2473</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2474</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2475</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2476</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2477</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2478</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2479</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2480</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2481</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2482</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2440</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2483</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2440</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2484</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2440</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2485</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PC</cp:lastModifiedBy>
  <cp:lastPrinted>2026-04-15T05:26:21Z</cp:lastPrinted>
  <dcterms:created xsi:type="dcterms:W3CDTF">2022-04-01T05:14:30Z</dcterms:created>
  <dcterms:modified xsi:type="dcterms:W3CDTF">2026-04-15T05:29:40Z</dcterms:modified>
</cp:coreProperties>
</file>